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Triedy jeseň\"/>
    </mc:Choice>
  </mc:AlternateContent>
  <bookViews>
    <workbookView xWindow="0" yWindow="0" windowWidth="13590" windowHeight="7605" firstSheet="2" activeTab="3"/>
  </bookViews>
  <sheets>
    <sheet name="Rekapitulácia" sheetId="1" r:id="rId1"/>
    <sheet name="Kryci_list 10245" sheetId="2" r:id="rId2"/>
    <sheet name="Rekap 10245" sheetId="3" r:id="rId3"/>
    <sheet name="SO 10245" sheetId="4" r:id="rId4"/>
    <sheet name="Krycí list stavby" sheetId="5" r:id="rId5"/>
  </sheets>
  <definedNames>
    <definedName name="_xlnm.Print_Titles" localSheetId="2">'Rekap 10245'!$9:$9</definedName>
    <definedName name="_xlnm.Print_Titles" localSheetId="3">'SO 10245'!$8:$8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 l="1"/>
  <c r="J18" i="5"/>
  <c r="J17" i="5"/>
  <c r="J16" i="5"/>
  <c r="F18" i="5"/>
  <c r="E18" i="5"/>
  <c r="D18" i="5"/>
  <c r="E16" i="5"/>
  <c r="F8" i="1"/>
  <c r="E8" i="1"/>
  <c r="D8" i="1"/>
  <c r="E7" i="1"/>
  <c r="J17" i="2"/>
  <c r="I30" i="2"/>
  <c r="J30" i="2" s="1"/>
  <c r="Z54" i="4"/>
  <c r="K50" i="4"/>
  <c r="J50" i="4"/>
  <c r="S50" i="4"/>
  <c r="P50" i="4"/>
  <c r="M50" i="4"/>
  <c r="M51" i="4" s="1"/>
  <c r="C19" i="3" s="1"/>
  <c r="I50" i="4"/>
  <c r="K49" i="4"/>
  <c r="J49" i="4"/>
  <c r="S49" i="4"/>
  <c r="P49" i="4"/>
  <c r="L49" i="4"/>
  <c r="I49" i="4"/>
  <c r="K48" i="4"/>
  <c r="J48" i="4"/>
  <c r="S48" i="4"/>
  <c r="S51" i="4" s="1"/>
  <c r="F19" i="3" s="1"/>
  <c r="P48" i="4"/>
  <c r="P51" i="4" s="1"/>
  <c r="E19" i="3" s="1"/>
  <c r="L48" i="4"/>
  <c r="L51" i="4" s="1"/>
  <c r="B19" i="3" s="1"/>
  <c r="I48" i="4"/>
  <c r="I51" i="4" s="1"/>
  <c r="D19" i="3" s="1"/>
  <c r="H45" i="4"/>
  <c r="M45" i="4"/>
  <c r="C18" i="3" s="1"/>
  <c r="K44" i="4"/>
  <c r="J44" i="4"/>
  <c r="S44" i="4"/>
  <c r="P44" i="4"/>
  <c r="L44" i="4"/>
  <c r="I44" i="4"/>
  <c r="K43" i="4"/>
  <c r="J43" i="4"/>
  <c r="S43" i="4"/>
  <c r="P43" i="4"/>
  <c r="L43" i="4"/>
  <c r="I43" i="4"/>
  <c r="K42" i="4"/>
  <c r="J42" i="4"/>
  <c r="S42" i="4"/>
  <c r="S45" i="4" s="1"/>
  <c r="F18" i="3" s="1"/>
  <c r="P42" i="4"/>
  <c r="P45" i="4" s="1"/>
  <c r="E18" i="3" s="1"/>
  <c r="L42" i="4"/>
  <c r="G45" i="4" s="1"/>
  <c r="I42" i="4"/>
  <c r="I45" i="4" s="1"/>
  <c r="D18" i="3" s="1"/>
  <c r="M39" i="4"/>
  <c r="C17" i="3" s="1"/>
  <c r="K38" i="4"/>
  <c r="J38" i="4"/>
  <c r="S38" i="4"/>
  <c r="P38" i="4"/>
  <c r="M38" i="4"/>
  <c r="I38" i="4"/>
  <c r="K37" i="4"/>
  <c r="J37" i="4"/>
  <c r="S37" i="4"/>
  <c r="P37" i="4"/>
  <c r="L37" i="4"/>
  <c r="I37" i="4"/>
  <c r="K36" i="4"/>
  <c r="J36" i="4"/>
  <c r="S36" i="4"/>
  <c r="P36" i="4"/>
  <c r="L36" i="4"/>
  <c r="I36" i="4"/>
  <c r="K35" i="4"/>
  <c r="J35" i="4"/>
  <c r="S35" i="4"/>
  <c r="P35" i="4"/>
  <c r="L35" i="4"/>
  <c r="I35" i="4"/>
  <c r="S29" i="4"/>
  <c r="F13" i="3" s="1"/>
  <c r="H29" i="4"/>
  <c r="M29" i="4"/>
  <c r="C13" i="3" s="1"/>
  <c r="K28" i="4"/>
  <c r="J28" i="4"/>
  <c r="S28" i="4"/>
  <c r="P28" i="4"/>
  <c r="P29" i="4" s="1"/>
  <c r="E13" i="3" s="1"/>
  <c r="L28" i="4"/>
  <c r="G29" i="4" s="1"/>
  <c r="I28" i="4"/>
  <c r="I29" i="4" s="1"/>
  <c r="D13" i="3" s="1"/>
  <c r="H25" i="4"/>
  <c r="M25" i="4"/>
  <c r="C12" i="3" s="1"/>
  <c r="K24" i="4"/>
  <c r="J24" i="4"/>
  <c r="S24" i="4"/>
  <c r="P24" i="4"/>
  <c r="L24" i="4"/>
  <c r="I24" i="4"/>
  <c r="K23" i="4"/>
  <c r="J23" i="4"/>
  <c r="S23" i="4"/>
  <c r="P23" i="4"/>
  <c r="L23" i="4"/>
  <c r="I23" i="4"/>
  <c r="K22" i="4"/>
  <c r="J22" i="4"/>
  <c r="S22" i="4"/>
  <c r="P22" i="4"/>
  <c r="L22" i="4"/>
  <c r="I22" i="4"/>
  <c r="K21" i="4"/>
  <c r="J21" i="4"/>
  <c r="S21" i="4"/>
  <c r="P21" i="4"/>
  <c r="L21" i="4"/>
  <c r="I21" i="4"/>
  <c r="K20" i="4"/>
  <c r="J20" i="4"/>
  <c r="S20" i="4"/>
  <c r="P20" i="4"/>
  <c r="L20" i="4"/>
  <c r="I20" i="4"/>
  <c r="K19" i="4"/>
  <c r="J19" i="4"/>
  <c r="S19" i="4"/>
  <c r="P19" i="4"/>
  <c r="L19" i="4"/>
  <c r="I19" i="4"/>
  <c r="K18" i="4"/>
  <c r="J18" i="4"/>
  <c r="S18" i="4"/>
  <c r="S25" i="4" s="1"/>
  <c r="F12" i="3" s="1"/>
  <c r="P18" i="4"/>
  <c r="P25" i="4" s="1"/>
  <c r="E12" i="3" s="1"/>
  <c r="L18" i="4"/>
  <c r="G25" i="4" s="1"/>
  <c r="I18" i="4"/>
  <c r="I25" i="4" s="1"/>
  <c r="D12" i="3" s="1"/>
  <c r="S15" i="4"/>
  <c r="F11" i="3" s="1"/>
  <c r="H15" i="4"/>
  <c r="M15" i="4"/>
  <c r="K14" i="4"/>
  <c r="J14" i="4"/>
  <c r="S14" i="4"/>
  <c r="P14" i="4"/>
  <c r="L14" i="4"/>
  <c r="I14" i="4"/>
  <c r="K13" i="4"/>
  <c r="J13" i="4"/>
  <c r="S13" i="4"/>
  <c r="P13" i="4"/>
  <c r="L13" i="4"/>
  <c r="I13" i="4"/>
  <c r="K12" i="4"/>
  <c r="J12" i="4"/>
  <c r="S12" i="4"/>
  <c r="P12" i="4"/>
  <c r="L12" i="4"/>
  <c r="I12" i="4"/>
  <c r="K11" i="4"/>
  <c r="J11" i="4"/>
  <c r="S11" i="4"/>
  <c r="P11" i="4"/>
  <c r="L11" i="4"/>
  <c r="I11" i="4"/>
  <c r="J20" i="2"/>
  <c r="M53" i="4" l="1"/>
  <c r="C20" i="3" s="1"/>
  <c r="E17" i="2" s="1"/>
  <c r="E17" i="5" s="1"/>
  <c r="H39" i="4"/>
  <c r="S53" i="4"/>
  <c r="F20" i="3" s="1"/>
  <c r="P53" i="4"/>
  <c r="E20" i="3" s="1"/>
  <c r="I15" i="4"/>
  <c r="D11" i="3" s="1"/>
  <c r="L15" i="4"/>
  <c r="B11" i="3" s="1"/>
  <c r="G15" i="4"/>
  <c r="P15" i="4"/>
  <c r="E11" i="3" s="1"/>
  <c r="C11" i="3"/>
  <c r="L25" i="4"/>
  <c r="B12" i="3" s="1"/>
  <c r="L29" i="4"/>
  <c r="B13" i="3" s="1"/>
  <c r="P31" i="4"/>
  <c r="E14" i="3" s="1"/>
  <c r="L39" i="4"/>
  <c r="B17" i="3" s="1"/>
  <c r="G39" i="4"/>
  <c r="P39" i="4"/>
  <c r="E17" i="3" s="1"/>
  <c r="L45" i="4"/>
  <c r="B18" i="3" s="1"/>
  <c r="G51" i="4"/>
  <c r="H31" i="4"/>
  <c r="M31" i="4"/>
  <c r="C14" i="3" s="1"/>
  <c r="S31" i="4"/>
  <c r="F14" i="3" s="1"/>
  <c r="I39" i="4"/>
  <c r="D17" i="3" s="1"/>
  <c r="S39" i="4"/>
  <c r="F17" i="3" s="1"/>
  <c r="H51" i="4"/>
  <c r="H53" i="4"/>
  <c r="H54" i="4"/>
  <c r="E16" i="2"/>
  <c r="G53" i="4" l="1"/>
  <c r="G31" i="4"/>
  <c r="I31" i="4"/>
  <c r="D14" i="3" s="1"/>
  <c r="F16" i="2" s="1"/>
  <c r="F16" i="5" s="1"/>
  <c r="M54" i="4"/>
  <c r="C22" i="3" s="1"/>
  <c r="S54" i="4"/>
  <c r="F22" i="3" s="1"/>
  <c r="L31" i="4"/>
  <c r="B14" i="3" s="1"/>
  <c r="D16" i="2" s="1"/>
  <c r="D16" i="5" s="1"/>
  <c r="I53" i="4"/>
  <c r="D20" i="3" s="1"/>
  <c r="F17" i="2" s="1"/>
  <c r="P54" i="4"/>
  <c r="E22" i="3" s="1"/>
  <c r="L53" i="4"/>
  <c r="B20" i="3" s="1"/>
  <c r="D17" i="2" s="1"/>
  <c r="D17" i="5" s="1"/>
  <c r="F23" i="2"/>
  <c r="F23" i="5" s="1"/>
  <c r="J23" i="2"/>
  <c r="J23" i="5" s="1"/>
  <c r="F20" i="2" l="1"/>
  <c r="F17" i="5"/>
  <c r="F24" i="2"/>
  <c r="F24" i="5" s="1"/>
  <c r="J24" i="2"/>
  <c r="J24" i="5" s="1"/>
  <c r="L54" i="4"/>
  <c r="B22" i="3" s="1"/>
  <c r="I54" i="4"/>
  <c r="D22" i="3" s="1"/>
  <c r="F22" i="2"/>
  <c r="F22" i="5" s="1"/>
  <c r="F20" i="5"/>
  <c r="B7" i="1"/>
  <c r="G54" i="4"/>
  <c r="J22" i="2"/>
  <c r="J26" i="2" l="1"/>
  <c r="J22" i="5"/>
  <c r="J26" i="5" s="1"/>
  <c r="J28" i="5" s="1"/>
  <c r="B8" i="1"/>
  <c r="J28" i="2" l="1"/>
  <c r="I29" i="2" s="1"/>
  <c r="J29" i="2" s="1"/>
  <c r="J31" i="2" s="1"/>
  <c r="C7" i="1"/>
  <c r="C8" i="1" l="1"/>
  <c r="G7" i="1"/>
  <c r="B9" i="1" l="1"/>
  <c r="G8" i="1"/>
  <c r="B10" i="1" l="1"/>
  <c r="I29" i="5"/>
  <c r="J29" i="5" s="1"/>
  <c r="G9" i="1"/>
  <c r="I30" i="5" l="1"/>
  <c r="J30" i="5" s="1"/>
  <c r="J31" i="5" s="1"/>
  <c r="G10" i="1"/>
  <c r="G11" i="1" s="1"/>
</calcChain>
</file>

<file path=xl/sharedStrings.xml><?xml version="1.0" encoding="utf-8"?>
<sst xmlns="http://schemas.openxmlformats.org/spreadsheetml/2006/main" count="280" uniqueCount="143">
  <si>
    <t>Rekapitulácia rozpočtu</t>
  </si>
  <si>
    <t>Stavba: Výmena nášľapných vrstiev podláh a keramických obkladov v triedach 3. pavilónu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</si>
  <si>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</si>
  <si>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</si>
  <si>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</si>
  <si>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</si>
  <si>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</si>
  <si>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</si>
  <si>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</si>
  <si>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</si>
  <si>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</si>
  <si>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</si>
  <si>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</si>
  <si>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</si>
  <si>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</si>
  <si>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 xml:space="preserve">Ks: </t>
  </si>
  <si>
    <t>Objekt: Vlastný</t>
  </si>
  <si>
    <t xml:space="preserve">Zákazka: </t>
  </si>
  <si>
    <t>Spracoval: Ing. Ján Halgaš</t>
  </si>
  <si>
    <t xml:space="preserve">Dňa </t>
  </si>
  <si>
    <t>27.10.2014</t>
  </si>
  <si>
    <t>Odberateľ: ZŠ Kukučínova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</si>
  <si>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</si>
  <si>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</si>
  <si>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</si>
  <si>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</si>
  <si>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</si>
  <si>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</si>
  <si>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</si>
  <si>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</si>
  <si>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</si>
  <si>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</si>
  <si>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</si>
  <si>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</si>
  <si>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</si>
  <si>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</si>
  <si>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</si>
  <si>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</si>
  <si>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</si>
  <si>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</si>
  <si>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</si>
  <si>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</si>
  <si>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</si>
  <si>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</si>
  <si>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</si>
  <si>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</si>
  <si>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</si>
  <si>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</si>
  <si>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</si>
  <si>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</si>
  <si>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</si>
  <si>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</si>
  <si>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</si>
  <si>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</si>
  <si>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</si>
  <si>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</si>
  <si>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</si>
  <si>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</si>
  <si>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</si>
  <si>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</si>
  <si>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</si>
  <si>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27.10.2014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</si>
  <si>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</si>
  <si>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</si>
  <si>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</si>
  <si>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</si>
  <si>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</si>
  <si>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</si>
  <si>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PODLAHY A OBKLADY KERAMICKÉ-DLAŽBY</t>
  </si>
  <si>
    <t>PODLAHY POVLAKOVÉ</t>
  </si>
  <si>
    <t>PODLAHY A OBKLADY KERAMICKÉ-OBKLADY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</si>
  <si>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</si>
  <si>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</si>
  <si>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</si>
  <si>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</si>
  <si>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</si>
  <si>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</si>
  <si>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</si>
  <si>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</si>
  <si>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</si>
  <si>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</si>
  <si>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</si>
  <si>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612401991</t>
  </si>
  <si>
    <t>Príplatok za prísadou na zvýšenie priľnavoti  pod omietky stien a pilierov</t>
  </si>
  <si>
    <t>m2</t>
  </si>
  <si>
    <t xml:space="preserve"> 612451111</t>
  </si>
  <si>
    <t>Vnútorná cementová omietka v podlaží a v schodisku muriva tehlového hrubá zatretá</t>
  </si>
  <si>
    <t xml:space="preserve"> 632451054</t>
  </si>
  <si>
    <t>Poter pieskovocementový hr. do 40 mm</t>
  </si>
  <si>
    <t xml:space="preserve"> 14/C 1</t>
  </si>
  <si>
    <t xml:space="preserve"> 632902211</t>
  </si>
  <si>
    <t>Penetračný náter zatvrdnutého povrchu betónových mazanín pod keramickú dlažbu</t>
  </si>
  <si>
    <t xml:space="preserve">  6/B 1</t>
  </si>
  <si>
    <t xml:space="preserve"> 979083114</t>
  </si>
  <si>
    <t>Vodorovné premiestnenie sutiny na skládku s naložením a zložením nad 2000 do 3000 m</t>
  </si>
  <si>
    <t>t</t>
  </si>
  <si>
    <t xml:space="preserve"> 979083191</t>
  </si>
  <si>
    <t>Príplatok za každých ďalších i začatých 1000 m po spevnenej ceste</t>
  </si>
  <si>
    <t xml:space="preserve"> 13/B 1</t>
  </si>
  <si>
    <t xml:space="preserve"> 978059531</t>
  </si>
  <si>
    <t>Odsekanie a odobratie stien z obkladačiek vnútorných nad 2 m2 -0,068 t</t>
  </si>
  <si>
    <t xml:space="preserve"> 979011111</t>
  </si>
  <si>
    <t>Zvislá doprava sutiny a vybúraných hmôt za prvé podlažie nad alebo pod základným podlažím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</si>
  <si>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</si>
  <si>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</si>
  <si>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</si>
  <si>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</si>
  <si>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SKLADKA</t>
  </si>
  <si>
    <t>Poplatok za uloženie sute na skládku</t>
  </si>
  <si>
    <t>T</t>
  </si>
  <si>
    <t xml:space="preserve"> 999281111</t>
  </si>
  <si>
    <t>Presun hmôt pre opravy a údržbu objektov vrátane vonkajších plášťov výšky do 25 m</t>
  </si>
  <si>
    <t>771/A 1</t>
  </si>
  <si>
    <t xml:space="preserve"> 771445019</t>
  </si>
  <si>
    <t>Montáž soklíkov z obkladačiek hutných,keramických do tmelu,rovné 300x150 mm,výška 150 mm vrátane škárovania</t>
  </si>
  <si>
    <t>m</t>
  </si>
  <si>
    <t xml:space="preserve"> 771577155</t>
  </si>
  <si>
    <t>Montáž podláh z dlaždíc keram. ukladanie do tmelu flexibil., protišmykových 300 x 300 mm, vrátane škárovania</t>
  </si>
  <si>
    <t xml:space="preserve"> 998771102</t>
  </si>
  <si>
    <t>Presun hmôt pre podlahy z dlaždíc v objektoch výšky nad 6 do 12 m</t>
  </si>
  <si>
    <t>S/S70</t>
  </si>
  <si>
    <t xml:space="preserve"> 5976498290</t>
  </si>
  <si>
    <t>Dlaždice keramické  IBIZA ZBP 105 300x300 mm alebo ekvivalent</t>
  </si>
  <si>
    <t>775/A 2</t>
  </si>
  <si>
    <t xml:space="preserve"> 998776202</t>
  </si>
  <si>
    <t>Presun hmôt pre podlahy povlakové v objektoch výšky nad  6 do 12 m</t>
  </si>
  <si>
    <t>775/B 2</t>
  </si>
  <si>
    <t xml:space="preserve"> 776401800</t>
  </si>
  <si>
    <t>Demontáž soklíkov alebo líšt gumových alebo z PVC</t>
  </si>
  <si>
    <t xml:space="preserve"> 776511820</t>
  </si>
  <si>
    <t>Odstránenie povlakových podláh z nášľapnej plochy lepených s podložkou</t>
  </si>
  <si>
    <t>771/A 2</t>
  </si>
  <si>
    <t xml:space="preserve"> 781445017</t>
  </si>
  <si>
    <t>Montáž obkladov stien z obkladačiek hutných,keramických do tmelu,veľkosť 250x200 mm, škárovanie</t>
  </si>
  <si>
    <t xml:space="preserve"> 998781102</t>
  </si>
  <si>
    <t>Presun hmôt pre obklady keramické v objektoch výšky nad  6 do 12 m</t>
  </si>
  <si>
    <t xml:space="preserve"> 5976563100</t>
  </si>
  <si>
    <t>Obkladačky keramické Tania Biala 200x250 mm alebo ekvivalent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</si>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</sst>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10245'!I54-Rekapitulácia!D7</f>
        <v>0</v>
      </c>
      <c r="C7" s="77">
        <f>'Kryci_list 10245'!J26</f>
        <v>0</v>
      </c>
      <c r="D7" s="77">
        <v>0</v>
      </c>
      <c r="E7" s="77">
        <f>'Kryci_list 10245'!J17</f>
        <v>0</v>
      </c>
      <c r="F7" s="77">
        <v>0</v>
      </c>
      <c r="G7" s="77">
        <f>B7+C7+D7+E7+F7</f>
        <v>0</v>
      </c>
      <c r="Q7">
        <v>30.126000000000001</v>
      </c>
    </row>
    <row r="8" spans="1:26" x14ac:dyDescent="0.25">
      <c r="A8" s="184" t="s">
        <v>138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2" t="s">
        <v>139</v>
      </c>
      <c r="B9" s="183">
        <f>SUM(Rekapitulácia!G7:'Rekapitulácia'!G7)-SUM(Rekapitulácia!Z7:'Rekapitulácia'!Z7)-SUM('SO 10245'!K9:'SO 10245'!K53)</f>
        <v>0</v>
      </c>
      <c r="C9" s="183"/>
      <c r="D9" s="183"/>
      <c r="E9" s="183"/>
      <c r="F9" s="183"/>
      <c r="G9" s="183">
        <f>ROUND(((ROUND(B9,2)*20)/100),2)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140</v>
      </c>
      <c r="B10" s="180">
        <f>(G8-B9)</f>
        <v>0</v>
      </c>
      <c r="C10" s="180"/>
      <c r="D10" s="180"/>
      <c r="E10" s="180"/>
      <c r="F10" s="180"/>
      <c r="G10" s="180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141</v>
      </c>
      <c r="B11" s="180"/>
      <c r="C11" s="180"/>
      <c r="D11" s="180"/>
      <c r="E11" s="180"/>
      <c r="F11" s="180"/>
      <c r="G11" s="180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1"/>
      <c r="C12" s="181"/>
      <c r="D12" s="181"/>
      <c r="E12" s="181"/>
      <c r="F12" s="181"/>
      <c r="G12" s="181"/>
    </row>
    <row r="13" spans="1:26" x14ac:dyDescent="0.25">
      <c r="A13" s="10"/>
      <c r="B13" s="181"/>
      <c r="C13" s="181"/>
      <c r="D13" s="181"/>
      <c r="E13" s="181"/>
      <c r="F13" s="181"/>
      <c r="G13" s="181"/>
    </row>
    <row r="14" spans="1:26" x14ac:dyDescent="0.25">
      <c r="A14" s="10"/>
      <c r="B14" s="181"/>
      <c r="C14" s="181"/>
      <c r="D14" s="181"/>
      <c r="E14" s="181"/>
      <c r="F14" s="181"/>
      <c r="G14" s="181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0"/>
      <c r="B16" s="181"/>
      <c r="C16" s="181"/>
      <c r="D16" s="181"/>
      <c r="E16" s="181"/>
      <c r="F16" s="181"/>
      <c r="G16" s="181"/>
    </row>
    <row r="17" spans="1:7" x14ac:dyDescent="0.25">
      <c r="A17" s="10"/>
      <c r="B17" s="181"/>
      <c r="C17" s="181"/>
      <c r="D17" s="181"/>
      <c r="E17" s="181"/>
      <c r="F17" s="181"/>
      <c r="G17" s="181"/>
    </row>
    <row r="18" spans="1:7" x14ac:dyDescent="0.25">
      <c r="A18" s="10"/>
      <c r="B18" s="181"/>
      <c r="C18" s="181"/>
      <c r="D18" s="181"/>
      <c r="E18" s="181"/>
      <c r="F18" s="181"/>
      <c r="G18" s="181"/>
    </row>
    <row r="19" spans="1:7" x14ac:dyDescent="0.25">
      <c r="A19" s="10"/>
      <c r="B19" s="181"/>
      <c r="C19" s="181"/>
      <c r="D19" s="181"/>
      <c r="E19" s="181"/>
      <c r="F19" s="181"/>
      <c r="G19" s="181"/>
    </row>
    <row r="20" spans="1:7" x14ac:dyDescent="0.25">
      <c r="A20" s="10"/>
      <c r="B20" s="181"/>
      <c r="C20" s="181"/>
      <c r="D20" s="181"/>
      <c r="E20" s="181"/>
      <c r="F20" s="181"/>
      <c r="G20" s="181"/>
    </row>
    <row r="21" spans="1:7" x14ac:dyDescent="0.25">
      <c r="A21" s="10"/>
      <c r="B21" s="181"/>
      <c r="C21" s="181"/>
      <c r="D21" s="181"/>
      <c r="E21" s="181"/>
      <c r="F21" s="181"/>
      <c r="G21" s="181"/>
    </row>
    <row r="22" spans="1:7" x14ac:dyDescent="0.25">
      <c r="A22" s="10"/>
      <c r="B22" s="181"/>
      <c r="C22" s="181"/>
      <c r="D22" s="181"/>
      <c r="E22" s="181"/>
      <c r="F22" s="181"/>
      <c r="G22" s="181"/>
    </row>
    <row r="23" spans="1:7" x14ac:dyDescent="0.25">
      <c r="A23" s="10"/>
      <c r="B23" s="181"/>
      <c r="C23" s="181"/>
      <c r="D23" s="181"/>
      <c r="E23" s="181"/>
      <c r="F23" s="181"/>
      <c r="G23" s="181"/>
    </row>
    <row r="24" spans="1:7" x14ac:dyDescent="0.25">
      <c r="A24" s="10"/>
      <c r="B24" s="181"/>
      <c r="C24" s="181"/>
      <c r="D24" s="181"/>
      <c r="E24" s="181"/>
      <c r="F24" s="181"/>
      <c r="G24" s="181"/>
    </row>
    <row r="25" spans="1:7" x14ac:dyDescent="0.25">
      <c r="A25" s="10"/>
      <c r="B25" s="181"/>
      <c r="C25" s="181"/>
      <c r="D25" s="181"/>
      <c r="E25" s="181"/>
      <c r="F25" s="181"/>
      <c r="G25" s="181"/>
    </row>
    <row r="26" spans="1:7" x14ac:dyDescent="0.25">
      <c r="A26" s="10"/>
      <c r="B26" s="181"/>
      <c r="C26" s="181"/>
      <c r="D26" s="181"/>
      <c r="E26" s="181"/>
      <c r="F26" s="181"/>
      <c r="G26" s="181"/>
    </row>
    <row r="27" spans="1:7" x14ac:dyDescent="0.25">
      <c r="A27" s="10"/>
      <c r="B27" s="181"/>
      <c r="C27" s="181"/>
      <c r="D27" s="181"/>
      <c r="E27" s="181"/>
      <c r="F27" s="181"/>
      <c r="G27" s="181"/>
    </row>
    <row r="28" spans="1:7" x14ac:dyDescent="0.25">
      <c r="A28" s="10"/>
      <c r="B28" s="181"/>
      <c r="C28" s="181"/>
      <c r="D28" s="181"/>
      <c r="E28" s="181"/>
      <c r="F28" s="181"/>
      <c r="G28" s="181"/>
    </row>
    <row r="29" spans="1:7" x14ac:dyDescent="0.25">
      <c r="A29" s="10"/>
      <c r="B29" s="181"/>
      <c r="C29" s="181"/>
      <c r="D29" s="181"/>
      <c r="E29" s="181"/>
      <c r="F29" s="181"/>
      <c r="G29" s="181"/>
    </row>
    <row r="30" spans="1:7" x14ac:dyDescent="0.25">
      <c r="A30" s="10"/>
      <c r="B30" s="181"/>
      <c r="C30" s="181"/>
      <c r="D30" s="181"/>
      <c r="E30" s="181"/>
      <c r="F30" s="181"/>
      <c r="G30" s="181"/>
    </row>
    <row r="31" spans="1:7" x14ac:dyDescent="0.25">
      <c r="A31" s="10"/>
      <c r="B31" s="181"/>
      <c r="C31" s="181"/>
      <c r="D31" s="181"/>
      <c r="E31" s="181"/>
      <c r="F31" s="181"/>
      <c r="G31" s="181"/>
    </row>
    <row r="32" spans="1:7" x14ac:dyDescent="0.25">
      <c r="A32" s="10"/>
      <c r="B32" s="181"/>
      <c r="C32" s="181"/>
      <c r="D32" s="181"/>
      <c r="E32" s="181"/>
      <c r="F32" s="181"/>
      <c r="G32" s="181"/>
    </row>
    <row r="33" spans="1:7" x14ac:dyDescent="0.25">
      <c r="A33" s="10"/>
      <c r="B33" s="181"/>
      <c r="C33" s="181"/>
      <c r="D33" s="181"/>
      <c r="E33" s="181"/>
      <c r="F33" s="181"/>
      <c r="G33" s="181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9"/>
      <c r="C51" s="179"/>
      <c r="D51" s="179"/>
      <c r="E51" s="179"/>
      <c r="F51" s="179"/>
      <c r="G51" s="179"/>
    </row>
    <row r="52" spans="1:7" x14ac:dyDescent="0.25">
      <c r="B52" s="179"/>
      <c r="C52" s="179"/>
      <c r="D52" s="179"/>
      <c r="E52" s="179"/>
      <c r="F52" s="179"/>
      <c r="G52" s="179"/>
    </row>
    <row r="53" spans="1:7" x14ac:dyDescent="0.25">
      <c r="B53" s="179"/>
      <c r="C53" s="179"/>
      <c r="D53" s="179"/>
      <c r="E53" s="179"/>
      <c r="F53" s="179"/>
      <c r="G53" s="179"/>
    </row>
    <row r="54" spans="1:7" x14ac:dyDescent="0.25">
      <c r="B54" s="179"/>
      <c r="C54" s="179"/>
      <c r="D54" s="179"/>
      <c r="E54" s="179"/>
      <c r="F54" s="179"/>
      <c r="G54" s="179"/>
    </row>
    <row r="55" spans="1:7" x14ac:dyDescent="0.25">
      <c r="B55" s="179"/>
      <c r="C55" s="179"/>
      <c r="D55" s="179"/>
      <c r="E55" s="179"/>
      <c r="F55" s="179"/>
      <c r="G55" s="179"/>
    </row>
    <row r="56" spans="1:7" x14ac:dyDescent="0.25">
      <c r="B56" s="179"/>
      <c r="C56" s="179"/>
      <c r="D56" s="179"/>
      <c r="E56" s="179"/>
      <c r="F56" s="179"/>
      <c r="G56" s="179"/>
    </row>
    <row r="57" spans="1:7" x14ac:dyDescent="0.25">
      <c r="B57" s="179"/>
      <c r="C57" s="179"/>
      <c r="D57" s="179"/>
      <c r="E57" s="179"/>
      <c r="F57" s="179"/>
      <c r="G57" s="179"/>
    </row>
    <row r="58" spans="1:7" x14ac:dyDescent="0.25">
      <c r="B58" s="179"/>
      <c r="C58" s="179"/>
      <c r="D58" s="179"/>
      <c r="E58" s="179"/>
      <c r="F58" s="179"/>
      <c r="G58" s="179"/>
    </row>
    <row r="59" spans="1:7" x14ac:dyDescent="0.25">
      <c r="B59" s="179"/>
      <c r="C59" s="179"/>
      <c r="D59" s="179"/>
      <c r="E59" s="179"/>
      <c r="F59" s="179"/>
      <c r="G59" s="179"/>
    </row>
    <row r="60" spans="1:7" x14ac:dyDescent="0.25">
      <c r="B60" s="179"/>
      <c r="C60" s="179"/>
      <c r="D60" s="179"/>
      <c r="E60" s="179"/>
      <c r="F60" s="179"/>
      <c r="G60" s="179"/>
    </row>
    <row r="61" spans="1:7" x14ac:dyDescent="0.25">
      <c r="B61" s="179"/>
      <c r="C61" s="179"/>
      <c r="D61" s="179"/>
      <c r="E61" s="179"/>
      <c r="F61" s="179"/>
      <c r="G61" s="179"/>
    </row>
    <row r="62" spans="1:7" x14ac:dyDescent="0.25">
      <c r="B62" s="179"/>
      <c r="C62" s="179"/>
      <c r="D62" s="179"/>
      <c r="E62" s="179"/>
      <c r="F62" s="179"/>
      <c r="G62" s="179"/>
    </row>
    <row r="63" spans="1:7" x14ac:dyDescent="0.25">
      <c r="B63" s="179"/>
      <c r="C63" s="179"/>
      <c r="D63" s="179"/>
      <c r="E63" s="179"/>
      <c r="F63" s="179"/>
      <c r="G63" s="179"/>
    </row>
    <row r="64" spans="1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  <row r="84" spans="2:7" x14ac:dyDescent="0.25">
      <c r="B84" s="179"/>
      <c r="C84" s="179"/>
      <c r="D84" s="179"/>
      <c r="E84" s="179"/>
      <c r="F84" s="179"/>
      <c r="G84" s="179"/>
    </row>
    <row r="85" spans="2:7" x14ac:dyDescent="0.25">
      <c r="B85" s="179"/>
      <c r="C85" s="179"/>
      <c r="D85" s="179"/>
      <c r="E85" s="179"/>
      <c r="F85" s="179"/>
      <c r="G85" s="179"/>
    </row>
    <row r="86" spans="2:7" x14ac:dyDescent="0.25">
      <c r="B86" s="179"/>
      <c r="C86" s="179"/>
      <c r="D86" s="179"/>
      <c r="E86" s="179"/>
      <c r="F86" s="179"/>
      <c r="G86" s="179"/>
    </row>
    <row r="87" spans="2:7" x14ac:dyDescent="0.25">
      <c r="B87" s="179"/>
      <c r="C87" s="179"/>
      <c r="D87" s="179"/>
      <c r="E87" s="179"/>
      <c r="F87" s="179"/>
      <c r="G87" s="179"/>
    </row>
    <row r="88" spans="2:7" x14ac:dyDescent="0.25">
      <c r="B88" s="179"/>
      <c r="C88" s="179"/>
      <c r="D88" s="179"/>
      <c r="E88" s="179"/>
      <c r="F88" s="179"/>
      <c r="G88" s="179"/>
    </row>
    <row r="89" spans="2:7" x14ac:dyDescent="0.25">
      <c r="B89" s="179"/>
      <c r="C89" s="179"/>
      <c r="D89" s="179"/>
      <c r="E89" s="179"/>
      <c r="F89" s="179"/>
      <c r="G89" s="179"/>
    </row>
    <row r="90" spans="2:7" x14ac:dyDescent="0.25">
      <c r="B90" s="179"/>
      <c r="C90" s="179"/>
      <c r="D90" s="179"/>
      <c r="E90" s="179"/>
      <c r="F90" s="179"/>
      <c r="G90" s="179"/>
    </row>
    <row r="91" spans="2:7" x14ac:dyDescent="0.25">
      <c r="B91" s="179"/>
      <c r="C91" s="179"/>
      <c r="D91" s="179"/>
      <c r="E91" s="179"/>
      <c r="F91" s="179"/>
      <c r="G91" s="179"/>
    </row>
    <row r="92" spans="2:7" x14ac:dyDescent="0.25">
      <c r="B92" s="179"/>
      <c r="C92" s="179"/>
      <c r="D92" s="179"/>
      <c r="E92" s="179"/>
      <c r="F92" s="179"/>
      <c r="G92" s="179"/>
    </row>
    <row r="93" spans="2:7" x14ac:dyDescent="0.25">
      <c r="B93" s="179"/>
      <c r="C93" s="179"/>
      <c r="D93" s="179"/>
      <c r="E93" s="179"/>
      <c r="F93" s="179"/>
      <c r="G93" s="179"/>
    </row>
    <row r="94" spans="2:7" x14ac:dyDescent="0.25">
      <c r="B94" s="179"/>
      <c r="C94" s="179"/>
      <c r="D94" s="179"/>
      <c r="E94" s="179"/>
      <c r="F94" s="179"/>
      <c r="G94" s="179"/>
    </row>
    <row r="95" spans="2:7" x14ac:dyDescent="0.25">
      <c r="B95" s="179"/>
      <c r="C95" s="179"/>
      <c r="D95" s="179"/>
      <c r="E95" s="179"/>
      <c r="F95" s="179"/>
      <c r="G95" s="179"/>
    </row>
    <row r="96" spans="2:7" x14ac:dyDescent="0.25">
      <c r="B96" s="179"/>
      <c r="C96" s="179"/>
      <c r="D96" s="179"/>
      <c r="E96" s="179"/>
      <c r="F96" s="179"/>
      <c r="G96" s="179"/>
    </row>
    <row r="97" spans="2:7" x14ac:dyDescent="0.25">
      <c r="B97" s="179"/>
      <c r="C97" s="179"/>
      <c r="D97" s="179"/>
      <c r="E97" s="179"/>
      <c r="F97" s="179"/>
      <c r="G97" s="179"/>
    </row>
    <row r="98" spans="2:7" x14ac:dyDescent="0.25">
      <c r="B98" s="179"/>
      <c r="C98" s="179"/>
      <c r="D98" s="179"/>
      <c r="E98" s="179"/>
      <c r="F98" s="179"/>
      <c r="G98" s="179"/>
    </row>
    <row r="99" spans="2:7" x14ac:dyDescent="0.25">
      <c r="B99" s="179"/>
      <c r="C99" s="179"/>
      <c r="D99" s="179"/>
      <c r="E99" s="179"/>
      <c r="F99" s="179"/>
      <c r="G99" s="179"/>
    </row>
    <row r="100" spans="2:7" x14ac:dyDescent="0.25">
      <c r="B100" s="179"/>
      <c r="C100" s="179"/>
      <c r="D100" s="179"/>
      <c r="E100" s="179"/>
      <c r="F100" s="179"/>
      <c r="G100" s="179"/>
    </row>
    <row r="101" spans="2:7" x14ac:dyDescent="0.25">
      <c r="B101" s="179"/>
      <c r="C101" s="179"/>
      <c r="D101" s="179"/>
      <c r="E101" s="179"/>
      <c r="F101" s="179"/>
      <c r="G101" s="179"/>
    </row>
    <row r="102" spans="2:7" x14ac:dyDescent="0.25">
      <c r="B102" s="179"/>
      <c r="C102" s="179"/>
      <c r="D102" s="179"/>
      <c r="E102" s="179"/>
      <c r="F102" s="179"/>
      <c r="G102" s="179"/>
    </row>
    <row r="103" spans="2:7" x14ac:dyDescent="0.25">
      <c r="B103" s="179"/>
      <c r="C103" s="179"/>
      <c r="D103" s="179"/>
      <c r="E103" s="179"/>
      <c r="F103" s="179"/>
      <c r="G103" s="179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44" t="s">
        <v>15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10245'!B14</f>
        <v>0</v>
      </c>
      <c r="E16" s="97">
        <f>'Rekap 10245'!C14</f>
        <v>0</v>
      </c>
      <c r="F16" s="106">
        <f>'Rekap 10245'!D14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10245'!B20</f>
        <v>0</v>
      </c>
      <c r="E17" s="76">
        <f>'Rekap 10245'!C20</f>
        <v>0</v>
      </c>
      <c r="F17" s="81">
        <f>'Rekap 10245'!D20</f>
        <v>0</v>
      </c>
      <c r="G17" s="61">
        <v>7</v>
      </c>
      <c r="H17" s="116" t="s">
        <v>34</v>
      </c>
      <c r="I17" s="129"/>
      <c r="J17" s="127">
        <f>'SO 10245'!Z54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10245'!K9:'SO 10245'!K54)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10245'!K9:'SO 10245'!K54)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15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10245'!L15</f>
        <v>0</v>
      </c>
      <c r="C11" s="157">
        <f>'SO 10245'!M15</f>
        <v>0</v>
      </c>
      <c r="D11" s="157">
        <f>'SO 10245'!I15</f>
        <v>0</v>
      </c>
      <c r="E11" s="158">
        <f>'SO 10245'!P15</f>
        <v>21.84</v>
      </c>
      <c r="F11" s="158">
        <f>'SO 10245'!S15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10245'!L25</f>
        <v>0</v>
      </c>
      <c r="C12" s="157">
        <f>'SO 10245'!M25</f>
        <v>0</v>
      </c>
      <c r="D12" s="157">
        <f>'SO 10245'!I25</f>
        <v>0</v>
      </c>
      <c r="E12" s="158">
        <f>'SO 10245'!P25</f>
        <v>0</v>
      </c>
      <c r="F12" s="158">
        <f>'SO 10245'!S25</f>
        <v>1.36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10245'!L29</f>
        <v>0</v>
      </c>
      <c r="C13" s="157">
        <f>'SO 10245'!M29</f>
        <v>0</v>
      </c>
      <c r="D13" s="157">
        <f>'SO 10245'!I29</f>
        <v>0</v>
      </c>
      <c r="E13" s="158">
        <f>'SO 10245'!P29</f>
        <v>0</v>
      </c>
      <c r="F13" s="158">
        <f>'SO 10245'!S29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63</v>
      </c>
      <c r="B14" s="159">
        <f>'SO 10245'!L31</f>
        <v>0</v>
      </c>
      <c r="C14" s="159">
        <f>'SO 10245'!M31</f>
        <v>0</v>
      </c>
      <c r="D14" s="159">
        <f>'SO 10245'!I31</f>
        <v>0</v>
      </c>
      <c r="E14" s="160">
        <f>'SO 10245'!P31</f>
        <v>21.84</v>
      </c>
      <c r="F14" s="160">
        <f>'SO 10245'!S31</f>
        <v>1.36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67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68</v>
      </c>
      <c r="B17" s="157">
        <f>'SO 10245'!L39</f>
        <v>0</v>
      </c>
      <c r="C17" s="157">
        <f>'SO 10245'!M39</f>
        <v>0</v>
      </c>
      <c r="D17" s="157">
        <f>'SO 10245'!I39</f>
        <v>0</v>
      </c>
      <c r="E17" s="158">
        <f>'SO 10245'!P39</f>
        <v>4.43</v>
      </c>
      <c r="F17" s="158">
        <f>'SO 10245'!S39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69</v>
      </c>
      <c r="B18" s="157">
        <f>'SO 10245'!L45</f>
        <v>0</v>
      </c>
      <c r="C18" s="157">
        <f>'SO 10245'!M45</f>
        <v>0</v>
      </c>
      <c r="D18" s="157">
        <f>'SO 10245'!I45</f>
        <v>0</v>
      </c>
      <c r="E18" s="158">
        <f>'SO 10245'!P45</f>
        <v>0</v>
      </c>
      <c r="F18" s="158">
        <f>'SO 10245'!S45</f>
        <v>0.24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70</v>
      </c>
      <c r="B19" s="157">
        <f>'SO 10245'!L51</f>
        <v>0</v>
      </c>
      <c r="C19" s="157">
        <f>'SO 10245'!M51</f>
        <v>0</v>
      </c>
      <c r="D19" s="157">
        <f>'SO 10245'!I51</f>
        <v>0</v>
      </c>
      <c r="E19" s="158">
        <f>'SO 10245'!P51</f>
        <v>0.49</v>
      </c>
      <c r="F19" s="158">
        <f>'SO 10245'!S51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67</v>
      </c>
      <c r="B20" s="159">
        <f>'SO 10245'!L53</f>
        <v>0</v>
      </c>
      <c r="C20" s="159">
        <f>'SO 10245'!M53</f>
        <v>0</v>
      </c>
      <c r="D20" s="159">
        <f>'SO 10245'!I53</f>
        <v>0</v>
      </c>
      <c r="E20" s="160">
        <f>'SO 10245'!P53</f>
        <v>4.92</v>
      </c>
      <c r="F20" s="160">
        <f>'SO 10245'!S53</f>
        <v>0.24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71</v>
      </c>
      <c r="B22" s="159">
        <f>'SO 10245'!L54</f>
        <v>0</v>
      </c>
      <c r="C22" s="159">
        <f>'SO 10245'!M54</f>
        <v>0</v>
      </c>
      <c r="D22" s="159">
        <f>'SO 10245'!I54</f>
        <v>0</v>
      </c>
      <c r="E22" s="160">
        <f>'SO 10245'!P54</f>
        <v>26.76</v>
      </c>
      <c r="F22" s="160">
        <f>'SO 10245'!S54</f>
        <v>1.6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pane ySplit="8" topLeftCell="A9" activePane="bottomLeft" state="frozen"/>
      <selection pane="bottomLeft" activeCell="G48" sqref="G48:H50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21</v>
      </c>
      <c r="B1" s="3"/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25</v>
      </c>
      <c r="B2" s="3"/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24</v>
      </c>
      <c r="B3" s="3"/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72</v>
      </c>
      <c r="B8" s="164" t="s">
        <v>73</v>
      </c>
      <c r="C8" s="164" t="s">
        <v>74</v>
      </c>
      <c r="D8" s="164" t="s">
        <v>75</v>
      </c>
      <c r="E8" s="164" t="s">
        <v>76</v>
      </c>
      <c r="F8" s="164" t="s">
        <v>77</v>
      </c>
      <c r="G8" s="164" t="s">
        <v>52</v>
      </c>
      <c r="H8" s="164" t="s">
        <v>53</v>
      </c>
      <c r="I8" s="164" t="s">
        <v>78</v>
      </c>
      <c r="J8" s="164"/>
      <c r="K8" s="164"/>
      <c r="L8" s="164"/>
      <c r="M8" s="164"/>
      <c r="N8" s="164"/>
      <c r="O8" s="164"/>
      <c r="P8" s="164" t="s">
        <v>79</v>
      </c>
      <c r="Q8" s="161"/>
      <c r="R8" s="161"/>
      <c r="S8" s="164" t="s">
        <v>80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81</v>
      </c>
      <c r="C11" s="172" t="s">
        <v>82</v>
      </c>
      <c r="D11" s="168" t="s">
        <v>83</v>
      </c>
      <c r="E11" s="168" t="s">
        <v>84</v>
      </c>
      <c r="F11" s="169">
        <v>20</v>
      </c>
      <c r="G11" s="170"/>
      <c r="H11" s="170"/>
      <c r="I11" s="170">
        <f>ROUND(F11*(G11+H11),2)</f>
        <v>0</v>
      </c>
      <c r="J11" s="168">
        <f>ROUND(F11*(N11),2)</f>
        <v>5.8</v>
      </c>
      <c r="K11" s="1">
        <f>ROUND(F11*(O11),2)</f>
        <v>0</v>
      </c>
      <c r="L11" s="1">
        <f>ROUND(F11*(G11+H11),2)</f>
        <v>0</v>
      </c>
      <c r="M11" s="1"/>
      <c r="N11" s="1">
        <v>0.28999999999999998</v>
      </c>
      <c r="O11" s="1"/>
      <c r="P11" s="167">
        <f>ROUND(F11*(R11),3)</f>
        <v>2E-3</v>
      </c>
      <c r="Q11" s="173"/>
      <c r="R11" s="173">
        <v>1E-4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81</v>
      </c>
      <c r="C12" s="172" t="s">
        <v>85</v>
      </c>
      <c r="D12" s="168" t="s">
        <v>86</v>
      </c>
      <c r="E12" s="168" t="s">
        <v>84</v>
      </c>
      <c r="F12" s="169">
        <v>20</v>
      </c>
      <c r="G12" s="170"/>
      <c r="H12" s="170"/>
      <c r="I12" s="170">
        <f>ROUND(F12*(G12+H12),2)</f>
        <v>0</v>
      </c>
      <c r="J12" s="168">
        <f>ROUND(F12*(N12),2)</f>
        <v>106.6</v>
      </c>
      <c r="K12" s="1">
        <f>ROUND(F12*(O12),2)</f>
        <v>0</v>
      </c>
      <c r="L12" s="1">
        <f>ROUND(F12*(G12+H12),2)</f>
        <v>0</v>
      </c>
      <c r="M12" s="1"/>
      <c r="N12" s="1">
        <v>5.33</v>
      </c>
      <c r="O12" s="1"/>
      <c r="P12" s="167">
        <f>ROUND(F12*(R12),3)</f>
        <v>0.81799999999999995</v>
      </c>
      <c r="Q12" s="173"/>
      <c r="R12" s="173">
        <v>4.0899999999999999E-2</v>
      </c>
      <c r="S12" s="167">
        <f>ROUND(F12*(X12),3)</f>
        <v>0</v>
      </c>
      <c r="X12">
        <v>0</v>
      </c>
      <c r="Z12">
        <v>0</v>
      </c>
    </row>
    <row r="13" spans="1:26" ht="24.95" customHeight="1" x14ac:dyDescent="0.25">
      <c r="A13" s="171">
        <v>3</v>
      </c>
      <c r="B13" s="168" t="s">
        <v>81</v>
      </c>
      <c r="C13" s="172" t="s">
        <v>87</v>
      </c>
      <c r="D13" s="168" t="s">
        <v>88</v>
      </c>
      <c r="E13" s="168" t="s">
        <v>84</v>
      </c>
      <c r="F13" s="169">
        <v>238</v>
      </c>
      <c r="G13" s="170"/>
      <c r="H13" s="170"/>
      <c r="I13" s="170">
        <f>ROUND(F13*(G13+H13),2)</f>
        <v>0</v>
      </c>
      <c r="J13" s="168">
        <f>ROUND(F13*(N13),2)</f>
        <v>1908.76</v>
      </c>
      <c r="K13" s="1">
        <f>ROUND(F13*(O13),2)</f>
        <v>0</v>
      </c>
      <c r="L13" s="1">
        <f>ROUND(F13*(G13+H13),2)</f>
        <v>0</v>
      </c>
      <c r="M13" s="1"/>
      <c r="N13" s="1">
        <v>8.02</v>
      </c>
      <c r="O13" s="1"/>
      <c r="P13" s="167">
        <f>ROUND(F13*(R13),3)</f>
        <v>20.873000000000001</v>
      </c>
      <c r="Q13" s="173"/>
      <c r="R13" s="173">
        <v>8.77E-2</v>
      </c>
      <c r="S13" s="167">
        <f>ROUND(F13*(X13),3)</f>
        <v>0</v>
      </c>
      <c r="X13">
        <v>0</v>
      </c>
      <c r="Z13">
        <v>0</v>
      </c>
    </row>
    <row r="14" spans="1:26" ht="24.95" customHeight="1" x14ac:dyDescent="0.25">
      <c r="A14" s="171">
        <v>4</v>
      </c>
      <c r="B14" s="168" t="s">
        <v>89</v>
      </c>
      <c r="C14" s="172" t="s">
        <v>90</v>
      </c>
      <c r="D14" s="168" t="s">
        <v>91</v>
      </c>
      <c r="E14" s="168" t="s">
        <v>84</v>
      </c>
      <c r="F14" s="169">
        <v>238</v>
      </c>
      <c r="G14" s="170"/>
      <c r="H14" s="170"/>
      <c r="I14" s="170">
        <f>ROUND(F14*(G14+H14),2)</f>
        <v>0</v>
      </c>
      <c r="J14" s="168">
        <f>ROUND(F14*(N14),2)</f>
        <v>214.2</v>
      </c>
      <c r="K14" s="1">
        <f>ROUND(F14*(O14),2)</f>
        <v>0</v>
      </c>
      <c r="L14" s="1">
        <f>ROUND(F14*(G14+H14),2)</f>
        <v>0</v>
      </c>
      <c r="M14" s="1"/>
      <c r="N14" s="1">
        <v>0.9</v>
      </c>
      <c r="O14" s="1"/>
      <c r="P14" s="167">
        <f>ROUND(F14*(R14),3)</f>
        <v>0.14399999999999999</v>
      </c>
      <c r="Q14" s="173"/>
      <c r="R14" s="173">
        <v>6.0400000000000004E-4</v>
      </c>
      <c r="S14" s="167">
        <f>ROUND(F14*(X14),3)</f>
        <v>0</v>
      </c>
      <c r="X14">
        <v>0</v>
      </c>
      <c r="Z14">
        <v>0</v>
      </c>
    </row>
    <row r="15" spans="1:26" x14ac:dyDescent="0.25">
      <c r="A15" s="156"/>
      <c r="B15" s="156"/>
      <c r="C15" s="156"/>
      <c r="D15" s="156" t="s">
        <v>64</v>
      </c>
      <c r="E15" s="156"/>
      <c r="F15" s="167"/>
      <c r="G15" s="159">
        <f>ROUND((SUM(L10:L14))/1,2)</f>
        <v>0</v>
      </c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21.84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65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>
        <v>5</v>
      </c>
      <c r="B18" s="168" t="s">
        <v>92</v>
      </c>
      <c r="C18" s="172" t="s">
        <v>93</v>
      </c>
      <c r="D18" s="168" t="s">
        <v>94</v>
      </c>
      <c r="E18" s="168" t="s">
        <v>95</v>
      </c>
      <c r="F18" s="169">
        <v>1.36</v>
      </c>
      <c r="G18" s="170"/>
      <c r="H18" s="170"/>
      <c r="I18" s="170">
        <f t="shared" ref="I18:I24" si="0">ROUND(F18*(G18+H18),2)</f>
        <v>0</v>
      </c>
      <c r="J18" s="168">
        <f t="shared" ref="J18:J24" si="1">ROUND(F18*(N18),2)</f>
        <v>6.15</v>
      </c>
      <c r="K18" s="1">
        <f t="shared" ref="K18:K24" si="2">ROUND(F18*(O18),2)</f>
        <v>0</v>
      </c>
      <c r="L18" s="1">
        <f t="shared" ref="L18:L24" si="3">ROUND(F18*(G18+H18),2)</f>
        <v>0</v>
      </c>
      <c r="M18" s="1"/>
      <c r="N18" s="1">
        <v>4.5199999999999996</v>
      </c>
      <c r="O18" s="1"/>
      <c r="P18" s="167">
        <f t="shared" ref="P18:P24" si="4">ROUND(F18*(R18),3)</f>
        <v>0</v>
      </c>
      <c r="Q18" s="173"/>
      <c r="R18" s="173">
        <v>0</v>
      </c>
      <c r="S18" s="167">
        <f t="shared" ref="S18:S24" si="5">ROUND(F18*(X18),3)</f>
        <v>0</v>
      </c>
      <c r="X18">
        <v>0</v>
      </c>
      <c r="Z18">
        <v>0</v>
      </c>
    </row>
    <row r="19" spans="1:26" ht="24.95" customHeight="1" x14ac:dyDescent="0.25">
      <c r="A19" s="171">
        <v>6</v>
      </c>
      <c r="B19" s="168" t="s">
        <v>92</v>
      </c>
      <c r="C19" s="172" t="s">
        <v>96</v>
      </c>
      <c r="D19" s="168" t="s">
        <v>97</v>
      </c>
      <c r="E19" s="168" t="s">
        <v>95</v>
      </c>
      <c r="F19" s="169">
        <v>10.88</v>
      </c>
      <c r="G19" s="170"/>
      <c r="H19" s="170"/>
      <c r="I19" s="170">
        <f t="shared" si="0"/>
        <v>0</v>
      </c>
      <c r="J19" s="168">
        <f t="shared" si="1"/>
        <v>5.77</v>
      </c>
      <c r="K19" s="1">
        <f t="shared" si="2"/>
        <v>0</v>
      </c>
      <c r="L19" s="1">
        <f t="shared" si="3"/>
        <v>0</v>
      </c>
      <c r="M19" s="1"/>
      <c r="N19" s="1">
        <v>0.53</v>
      </c>
      <c r="O19" s="1"/>
      <c r="P19" s="167">
        <f t="shared" si="4"/>
        <v>0</v>
      </c>
      <c r="Q19" s="173"/>
      <c r="R19" s="173">
        <v>0</v>
      </c>
      <c r="S19" s="167">
        <f t="shared" si="5"/>
        <v>0</v>
      </c>
      <c r="X19">
        <v>0</v>
      </c>
      <c r="Z19">
        <v>0</v>
      </c>
    </row>
    <row r="20" spans="1:26" ht="24.95" customHeight="1" x14ac:dyDescent="0.25">
      <c r="A20" s="171">
        <v>7</v>
      </c>
      <c r="B20" s="168" t="s">
        <v>98</v>
      </c>
      <c r="C20" s="172" t="s">
        <v>99</v>
      </c>
      <c r="D20" s="168" t="s">
        <v>100</v>
      </c>
      <c r="E20" s="168" t="s">
        <v>84</v>
      </c>
      <c r="F20" s="169">
        <v>20</v>
      </c>
      <c r="G20" s="170"/>
      <c r="H20" s="170"/>
      <c r="I20" s="170">
        <f t="shared" si="0"/>
        <v>0</v>
      </c>
      <c r="J20" s="168">
        <f t="shared" si="1"/>
        <v>56</v>
      </c>
      <c r="K20" s="1">
        <f t="shared" si="2"/>
        <v>0</v>
      </c>
      <c r="L20" s="1">
        <f t="shared" si="3"/>
        <v>0</v>
      </c>
      <c r="M20" s="1"/>
      <c r="N20" s="1">
        <v>2.8</v>
      </c>
      <c r="O20" s="1"/>
      <c r="P20" s="167">
        <f t="shared" si="4"/>
        <v>0</v>
      </c>
      <c r="Q20" s="173"/>
      <c r="R20" s="173">
        <v>0</v>
      </c>
      <c r="S20" s="167">
        <f t="shared" si="5"/>
        <v>1.36</v>
      </c>
      <c r="X20">
        <v>6.8000000000000005E-2</v>
      </c>
      <c r="Z20">
        <v>0</v>
      </c>
    </row>
    <row r="21" spans="1:26" ht="24.95" customHeight="1" x14ac:dyDescent="0.25">
      <c r="A21" s="171">
        <v>8</v>
      </c>
      <c r="B21" s="168" t="s">
        <v>98</v>
      </c>
      <c r="C21" s="172" t="s">
        <v>101</v>
      </c>
      <c r="D21" s="168" t="s">
        <v>102</v>
      </c>
      <c r="E21" s="168" t="s">
        <v>95</v>
      </c>
      <c r="F21" s="169">
        <v>1.36</v>
      </c>
      <c r="G21" s="170"/>
      <c r="H21" s="170"/>
      <c r="I21" s="170">
        <f t="shared" si="0"/>
        <v>0</v>
      </c>
      <c r="J21" s="168">
        <f t="shared" si="1"/>
        <v>10.17</v>
      </c>
      <c r="K21" s="1">
        <f t="shared" si="2"/>
        <v>0</v>
      </c>
      <c r="L21" s="1">
        <f t="shared" si="3"/>
        <v>0</v>
      </c>
      <c r="M21" s="1"/>
      <c r="N21" s="1">
        <v>7.48</v>
      </c>
      <c r="O21" s="1"/>
      <c r="P21" s="167">
        <f t="shared" si="4"/>
        <v>0</v>
      </c>
      <c r="Q21" s="173"/>
      <c r="R21" s="173">
        <v>0</v>
      </c>
      <c r="S21" s="167">
        <f t="shared" si="5"/>
        <v>0</v>
      </c>
      <c r="X21">
        <v>0</v>
      </c>
      <c r="Z21">
        <v>0</v>
      </c>
    </row>
    <row r="22" spans="1:26" ht="24.95" customHeight="1" x14ac:dyDescent="0.25">
      <c r="A22" s="171">
        <v>9</v>
      </c>
      <c r="B22" s="168" t="s">
        <v>98</v>
      </c>
      <c r="C22" s="172" t="s">
        <v>103</v>
      </c>
      <c r="D22" s="168" t="s">
        <v>104</v>
      </c>
      <c r="E22" s="168" t="s">
        <v>95</v>
      </c>
      <c r="F22" s="169">
        <v>1.36</v>
      </c>
      <c r="G22" s="170"/>
      <c r="H22" s="170"/>
      <c r="I22" s="170">
        <f t="shared" si="0"/>
        <v>0</v>
      </c>
      <c r="J22" s="168">
        <f t="shared" si="1"/>
        <v>10.27</v>
      </c>
      <c r="K22" s="1">
        <f t="shared" si="2"/>
        <v>0</v>
      </c>
      <c r="L22" s="1">
        <f t="shared" si="3"/>
        <v>0</v>
      </c>
      <c r="M22" s="1"/>
      <c r="N22" s="1">
        <v>7.55</v>
      </c>
      <c r="O22" s="1"/>
      <c r="P22" s="167">
        <f t="shared" si="4"/>
        <v>0</v>
      </c>
      <c r="Q22" s="173"/>
      <c r="R22" s="173">
        <v>0</v>
      </c>
      <c r="S22" s="167">
        <f t="shared" si="5"/>
        <v>0</v>
      </c>
      <c r="X22">
        <v>0</v>
      </c>
      <c r="Z22">
        <v>0</v>
      </c>
    </row>
    <row r="23" spans="1:26" ht="24.95" customHeight="1" x14ac:dyDescent="0.25">
      <c r="A23" s="171">
        <v>10</v>
      </c>
      <c r="B23" s="168" t="s">
        <v>98</v>
      </c>
      <c r="C23" s="172" t="s">
        <v>105</v>
      </c>
      <c r="D23" s="168" t="s">
        <v>106</v>
      </c>
      <c r="E23" s="168" t="s">
        <v>95</v>
      </c>
      <c r="F23" s="169">
        <v>1.36</v>
      </c>
      <c r="G23" s="170"/>
      <c r="H23" s="170"/>
      <c r="I23" s="170">
        <f t="shared" si="0"/>
        <v>0</v>
      </c>
      <c r="J23" s="168">
        <f t="shared" si="1"/>
        <v>1.1599999999999999</v>
      </c>
      <c r="K23" s="1">
        <f t="shared" si="2"/>
        <v>0</v>
      </c>
      <c r="L23" s="1">
        <f t="shared" si="3"/>
        <v>0</v>
      </c>
      <c r="M23" s="1"/>
      <c r="N23" s="1">
        <v>0.85</v>
      </c>
      <c r="O23" s="1"/>
      <c r="P23" s="167">
        <f t="shared" si="4"/>
        <v>0</v>
      </c>
      <c r="Q23" s="173"/>
      <c r="R23" s="173">
        <v>0</v>
      </c>
      <c r="S23" s="167">
        <f t="shared" si="5"/>
        <v>0</v>
      </c>
      <c r="X23">
        <v>0</v>
      </c>
      <c r="Z23">
        <v>0</v>
      </c>
    </row>
    <row r="24" spans="1:26" ht="24.95" customHeight="1" x14ac:dyDescent="0.25">
      <c r="A24" s="171">
        <v>11</v>
      </c>
      <c r="B24" s="168" t="s">
        <v>98</v>
      </c>
      <c r="C24" s="172" t="s">
        <v>107</v>
      </c>
      <c r="D24" s="168" t="s">
        <v>108</v>
      </c>
      <c r="E24" s="168" t="s">
        <v>109</v>
      </c>
      <c r="F24" s="169">
        <v>1.36</v>
      </c>
      <c r="G24" s="170"/>
      <c r="H24" s="170"/>
      <c r="I24" s="170">
        <f t="shared" si="0"/>
        <v>0</v>
      </c>
      <c r="J24" s="168">
        <f t="shared" si="1"/>
        <v>31.57</v>
      </c>
      <c r="K24" s="1">
        <f t="shared" si="2"/>
        <v>0</v>
      </c>
      <c r="L24" s="1">
        <f t="shared" si="3"/>
        <v>0</v>
      </c>
      <c r="M24" s="1"/>
      <c r="N24" s="1">
        <v>23.21</v>
      </c>
      <c r="O24" s="1"/>
      <c r="P24" s="167">
        <f t="shared" si="4"/>
        <v>0</v>
      </c>
      <c r="Q24" s="173"/>
      <c r="R24" s="173">
        <v>0</v>
      </c>
      <c r="S24" s="167">
        <f t="shared" si="5"/>
        <v>0</v>
      </c>
      <c r="X24">
        <v>0</v>
      </c>
      <c r="Z24">
        <v>0</v>
      </c>
    </row>
    <row r="25" spans="1:26" x14ac:dyDescent="0.25">
      <c r="A25" s="156"/>
      <c r="B25" s="156"/>
      <c r="C25" s="156"/>
      <c r="D25" s="156" t="s">
        <v>65</v>
      </c>
      <c r="E25" s="156"/>
      <c r="F25" s="167"/>
      <c r="G25" s="159">
        <f>ROUND((SUM(L17:L24))/1,2)</f>
        <v>0</v>
      </c>
      <c r="H25" s="159">
        <f>ROUND((SUM(M17:M24))/1,2)</f>
        <v>0</v>
      </c>
      <c r="I25" s="159">
        <f>ROUND((SUM(I17:I24))/1,2)</f>
        <v>0</v>
      </c>
      <c r="J25" s="156"/>
      <c r="K25" s="156"/>
      <c r="L25" s="156">
        <f>ROUND((SUM(L17:L24))/1,2)</f>
        <v>0</v>
      </c>
      <c r="M25" s="156">
        <f>ROUND((SUM(M17:M24))/1,2)</f>
        <v>0</v>
      </c>
      <c r="N25" s="156"/>
      <c r="O25" s="156"/>
      <c r="P25" s="174">
        <f>ROUND((SUM(P17:P24))/1,2)</f>
        <v>0</v>
      </c>
      <c r="Q25" s="153"/>
      <c r="R25" s="153"/>
      <c r="S25" s="174">
        <f>ROUND((SUM(S17:S24))/1,2)</f>
        <v>1.36</v>
      </c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156" t="s">
        <v>66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95" customHeight="1" x14ac:dyDescent="0.25">
      <c r="A28" s="171">
        <v>12</v>
      </c>
      <c r="B28" s="168" t="s">
        <v>89</v>
      </c>
      <c r="C28" s="172" t="s">
        <v>110</v>
      </c>
      <c r="D28" s="168" t="s">
        <v>111</v>
      </c>
      <c r="E28" s="168" t="s">
        <v>95</v>
      </c>
      <c r="F28" s="169">
        <v>21.836352000000002</v>
      </c>
      <c r="G28" s="170"/>
      <c r="H28" s="170"/>
      <c r="I28" s="170">
        <f>ROUND(F28*(G28+H28),2)</f>
        <v>0</v>
      </c>
      <c r="J28" s="168">
        <f>ROUND(F28*(N28),2)</f>
        <v>674.74</v>
      </c>
      <c r="K28" s="1">
        <f>ROUND(F28*(O28),2)</f>
        <v>0</v>
      </c>
      <c r="L28" s="1">
        <f>ROUND(F28*(G28+H28),2)</f>
        <v>0</v>
      </c>
      <c r="M28" s="1"/>
      <c r="N28" s="1">
        <v>30.9</v>
      </c>
      <c r="O28" s="1"/>
      <c r="P28" s="167">
        <f>ROUND(F28*(R28),3)</f>
        <v>0</v>
      </c>
      <c r="Q28" s="173"/>
      <c r="R28" s="173">
        <v>0</v>
      </c>
      <c r="S28" s="167">
        <f>ROUND(F28*(X28),3)</f>
        <v>0</v>
      </c>
      <c r="X28">
        <v>0</v>
      </c>
      <c r="Z28">
        <v>0</v>
      </c>
    </row>
    <row r="29" spans="1:26" x14ac:dyDescent="0.25">
      <c r="A29" s="156"/>
      <c r="B29" s="156"/>
      <c r="C29" s="156"/>
      <c r="D29" s="156" t="s">
        <v>66</v>
      </c>
      <c r="E29" s="156"/>
      <c r="F29" s="167"/>
      <c r="G29" s="159">
        <f>ROUND((SUM(L27:L28))/1,2)</f>
        <v>0</v>
      </c>
      <c r="H29" s="159">
        <f>ROUND((SUM(M27:M28))/1,2)</f>
        <v>0</v>
      </c>
      <c r="I29" s="159">
        <f>ROUND((SUM(I27:I28))/1,2)</f>
        <v>0</v>
      </c>
      <c r="J29" s="156"/>
      <c r="K29" s="156"/>
      <c r="L29" s="156">
        <f>ROUND((SUM(L27:L28))/1,2)</f>
        <v>0</v>
      </c>
      <c r="M29" s="156">
        <f>ROUND((SUM(M27:M28))/1,2)</f>
        <v>0</v>
      </c>
      <c r="N29" s="156"/>
      <c r="O29" s="156"/>
      <c r="P29" s="174">
        <f>ROUND((SUM(P27:P28))/1,2)</f>
        <v>0</v>
      </c>
      <c r="Q29" s="153"/>
      <c r="R29" s="153"/>
      <c r="S29" s="174">
        <f>ROUND((SUM(S27:S28))/1,2)</f>
        <v>0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2" t="s">
        <v>63</v>
      </c>
      <c r="E31" s="156"/>
      <c r="F31" s="167"/>
      <c r="G31" s="159">
        <f>ROUND((SUM(L9:L30))/2,2)</f>
        <v>0</v>
      </c>
      <c r="H31" s="159">
        <f>ROUND((SUM(M9:M30))/2,2)</f>
        <v>0</v>
      </c>
      <c r="I31" s="159">
        <f>ROUND((SUM(I9:I30))/2,2)</f>
        <v>0</v>
      </c>
      <c r="J31" s="157"/>
      <c r="K31" s="156"/>
      <c r="L31" s="157">
        <f>ROUND((SUM(L9:L30))/2,2)</f>
        <v>0</v>
      </c>
      <c r="M31" s="157">
        <f>ROUND((SUM(M9:M30))/2,2)</f>
        <v>0</v>
      </c>
      <c r="N31" s="156"/>
      <c r="O31" s="156"/>
      <c r="P31" s="174">
        <f>ROUND((SUM(P9:P30))/2,2)</f>
        <v>21.84</v>
      </c>
      <c r="S31" s="174">
        <f>ROUND((SUM(S9:S30))/2,2)</f>
        <v>1.36</v>
      </c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2" t="s">
        <v>67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/>
      <c r="B34" s="156"/>
      <c r="C34" s="156"/>
      <c r="D34" s="156" t="s">
        <v>68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>
        <v>13</v>
      </c>
      <c r="B35" s="168" t="s">
        <v>112</v>
      </c>
      <c r="C35" s="172" t="s">
        <v>113</v>
      </c>
      <c r="D35" s="168" t="s">
        <v>114</v>
      </c>
      <c r="E35" s="168" t="s">
        <v>115</v>
      </c>
      <c r="F35" s="169">
        <v>139</v>
      </c>
      <c r="G35" s="170"/>
      <c r="H35" s="170"/>
      <c r="I35" s="170">
        <f>ROUND(F35*(G35+H35),2)</f>
        <v>0</v>
      </c>
      <c r="J35" s="168">
        <f>ROUND(F35*(N35),2)</f>
        <v>400.32</v>
      </c>
      <c r="K35" s="1">
        <f>ROUND(F35*(O35),2)</f>
        <v>0</v>
      </c>
      <c r="L35" s="1">
        <f>ROUND(F35*(G35+H35),2)</f>
        <v>0</v>
      </c>
      <c r="M35" s="1"/>
      <c r="N35" s="1">
        <v>2.88</v>
      </c>
      <c r="O35" s="1"/>
      <c r="P35" s="167">
        <f>ROUND(F35*(R35),3)</f>
        <v>0.13500000000000001</v>
      </c>
      <c r="Q35" s="173"/>
      <c r="R35" s="173">
        <v>9.7000000000000005E-4</v>
      </c>
      <c r="S35" s="167">
        <f>ROUND(F35*(X35),3)</f>
        <v>0</v>
      </c>
      <c r="X35">
        <v>0</v>
      </c>
      <c r="Z35">
        <v>0</v>
      </c>
    </row>
    <row r="36" spans="1:26" ht="24.95" customHeight="1" x14ac:dyDescent="0.25">
      <c r="A36" s="171">
        <v>14</v>
      </c>
      <c r="B36" s="168" t="s">
        <v>112</v>
      </c>
      <c r="C36" s="172" t="s">
        <v>116</v>
      </c>
      <c r="D36" s="168" t="s">
        <v>117</v>
      </c>
      <c r="E36" s="168" t="s">
        <v>84</v>
      </c>
      <c r="F36" s="169">
        <v>238</v>
      </c>
      <c r="G36" s="170"/>
      <c r="H36" s="170"/>
      <c r="I36" s="170">
        <f>ROUND(F36*(G36+H36),2)</f>
        <v>0</v>
      </c>
      <c r="J36" s="168">
        <f>ROUND(F36*(N36),2)</f>
        <v>3598.56</v>
      </c>
      <c r="K36" s="1">
        <f>ROUND(F36*(O36),2)</f>
        <v>0</v>
      </c>
      <c r="L36" s="1">
        <f>ROUND(F36*(G36+H36),2)</f>
        <v>0</v>
      </c>
      <c r="M36" s="1"/>
      <c r="N36" s="1">
        <v>15.12</v>
      </c>
      <c r="O36" s="1"/>
      <c r="P36" s="167">
        <f>ROUND(F36*(R36),3)</f>
        <v>1.123</v>
      </c>
      <c r="Q36" s="173"/>
      <c r="R36" s="173">
        <v>4.7200000000000002E-3</v>
      </c>
      <c r="S36" s="167">
        <f>ROUND(F36*(X36),3)</f>
        <v>0</v>
      </c>
      <c r="X36">
        <v>0</v>
      </c>
      <c r="Z36">
        <v>0</v>
      </c>
    </row>
    <row r="37" spans="1:26" ht="24.95" customHeight="1" x14ac:dyDescent="0.25">
      <c r="A37" s="171">
        <v>15</v>
      </c>
      <c r="B37" s="168" t="s">
        <v>112</v>
      </c>
      <c r="C37" s="172" t="s">
        <v>118</v>
      </c>
      <c r="D37" s="168" t="s">
        <v>119</v>
      </c>
      <c r="E37" s="168" t="s">
        <v>95</v>
      </c>
      <c r="F37" s="169">
        <v>4.4265140000000001</v>
      </c>
      <c r="G37" s="170"/>
      <c r="H37" s="170"/>
      <c r="I37" s="170">
        <f>ROUND(F37*(G37+H37),2)</f>
        <v>0</v>
      </c>
      <c r="J37" s="168">
        <f>ROUND(F37*(N37),2)</f>
        <v>78.97</v>
      </c>
      <c r="K37" s="1">
        <f>ROUND(F37*(O37),2)</f>
        <v>0</v>
      </c>
      <c r="L37" s="1">
        <f>ROUND(F37*(G37+H37),2)</f>
        <v>0</v>
      </c>
      <c r="M37" s="1"/>
      <c r="N37" s="1">
        <v>17.84</v>
      </c>
      <c r="O37" s="1"/>
      <c r="P37" s="167">
        <f>ROUND(F37*(R37),3)</f>
        <v>0</v>
      </c>
      <c r="Q37" s="173"/>
      <c r="R37" s="173">
        <v>0</v>
      </c>
      <c r="S37" s="167">
        <f>ROUND(F37*(X37),3)</f>
        <v>0</v>
      </c>
      <c r="X37">
        <v>0</v>
      </c>
      <c r="Z37">
        <v>0</v>
      </c>
    </row>
    <row r="38" spans="1:26" ht="24.95" customHeight="1" x14ac:dyDescent="0.25">
      <c r="A38" s="171">
        <v>16</v>
      </c>
      <c r="B38" s="168" t="s">
        <v>120</v>
      </c>
      <c r="C38" s="172" t="s">
        <v>121</v>
      </c>
      <c r="D38" s="168" t="s">
        <v>122</v>
      </c>
      <c r="E38" s="168" t="s">
        <v>84</v>
      </c>
      <c r="F38" s="169">
        <v>264.02699999999999</v>
      </c>
      <c r="G38" s="170"/>
      <c r="H38" s="170"/>
      <c r="I38" s="170">
        <f>ROUND(F38*(G38+H38),2)</f>
        <v>0</v>
      </c>
      <c r="J38" s="168">
        <f>ROUND(F38*(N38),2)</f>
        <v>3471.96</v>
      </c>
      <c r="K38" s="1">
        <f>ROUND(F38*(O38),2)</f>
        <v>0</v>
      </c>
      <c r="L38" s="1"/>
      <c r="M38" s="1">
        <f>ROUND(F38*(G38+H38),2)</f>
        <v>0</v>
      </c>
      <c r="N38" s="1">
        <v>13.15</v>
      </c>
      <c r="O38" s="1"/>
      <c r="P38" s="167">
        <f>ROUND(F38*(R38),3)</f>
        <v>3.1680000000000001</v>
      </c>
      <c r="Q38" s="173"/>
      <c r="R38" s="173">
        <v>1.2E-2</v>
      </c>
      <c r="S38" s="167">
        <f>ROUND(F38*(X38),3)</f>
        <v>0</v>
      </c>
      <c r="X38">
        <v>0</v>
      </c>
      <c r="Z38">
        <v>0</v>
      </c>
    </row>
    <row r="39" spans="1:26" x14ac:dyDescent="0.25">
      <c r="A39" s="156"/>
      <c r="B39" s="156"/>
      <c r="C39" s="156"/>
      <c r="D39" s="156" t="s">
        <v>68</v>
      </c>
      <c r="E39" s="156"/>
      <c r="F39" s="167"/>
      <c r="G39" s="159">
        <f>ROUND((SUM(L34:L38))/1,2)</f>
        <v>0</v>
      </c>
      <c r="H39" s="159">
        <f>ROUND((SUM(M34:M38))/1,2)</f>
        <v>0</v>
      </c>
      <c r="I39" s="159">
        <f>ROUND((SUM(I34:I38))/1,2)</f>
        <v>0</v>
      </c>
      <c r="J39" s="156"/>
      <c r="K39" s="156"/>
      <c r="L39" s="156">
        <f>ROUND((SUM(L34:L38))/1,2)</f>
        <v>0</v>
      </c>
      <c r="M39" s="156">
        <f>ROUND((SUM(M34:M38))/1,2)</f>
        <v>0</v>
      </c>
      <c r="N39" s="156"/>
      <c r="O39" s="156"/>
      <c r="P39" s="174">
        <f>ROUND((SUM(P34:P38))/1,2)</f>
        <v>4.43</v>
      </c>
      <c r="Q39" s="153"/>
      <c r="R39" s="153"/>
      <c r="S39" s="174">
        <f>ROUND((SUM(S34:S38))/1,2)</f>
        <v>0</v>
      </c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6"/>
      <c r="B41" s="156"/>
      <c r="C41" s="156"/>
      <c r="D41" s="156" t="s">
        <v>69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24.95" customHeight="1" x14ac:dyDescent="0.25">
      <c r="A42" s="171">
        <v>17</v>
      </c>
      <c r="B42" s="168" t="s">
        <v>123</v>
      </c>
      <c r="C42" s="172" t="s">
        <v>124</v>
      </c>
      <c r="D42" s="168" t="s">
        <v>125</v>
      </c>
      <c r="E42" s="175">
        <v>1</v>
      </c>
      <c r="F42" s="169">
        <v>0.03</v>
      </c>
      <c r="G42" s="170"/>
      <c r="H42" s="170"/>
      <c r="I42" s="170">
        <f>ROUND(F42*(G42+H42),2)</f>
        <v>0</v>
      </c>
      <c r="J42" s="168">
        <f>ROUND(F42*(N42),2)</f>
        <v>20.86</v>
      </c>
      <c r="K42" s="1">
        <f>ROUND(F42*(O42),2)</f>
        <v>0</v>
      </c>
      <c r="L42" s="1">
        <f>ROUND(F42*(G42+H42),2)</f>
        <v>0</v>
      </c>
      <c r="M42" s="1"/>
      <c r="N42" s="1">
        <v>695.43</v>
      </c>
      <c r="O42" s="1"/>
      <c r="P42" s="167">
        <f>ROUND(F42*(R42),3)</f>
        <v>0</v>
      </c>
      <c r="Q42" s="173"/>
      <c r="R42" s="173">
        <v>0</v>
      </c>
      <c r="S42" s="167">
        <f>ROUND(F42*(X42),3)</f>
        <v>0</v>
      </c>
      <c r="X42">
        <v>0</v>
      </c>
      <c r="Z42">
        <v>0</v>
      </c>
    </row>
    <row r="43" spans="1:26" ht="24.95" customHeight="1" x14ac:dyDescent="0.25">
      <c r="A43" s="171">
        <v>18</v>
      </c>
      <c r="B43" s="168" t="s">
        <v>126</v>
      </c>
      <c r="C43" s="172" t="s">
        <v>127</v>
      </c>
      <c r="D43" s="168" t="s">
        <v>128</v>
      </c>
      <c r="E43" s="168" t="s">
        <v>115</v>
      </c>
      <c r="F43" s="169">
        <v>139</v>
      </c>
      <c r="G43" s="170"/>
      <c r="H43" s="170"/>
      <c r="I43" s="170">
        <f>ROUND(F43*(G43+H43),2)</f>
        <v>0</v>
      </c>
      <c r="J43" s="168">
        <f>ROUND(F43*(N43),2)</f>
        <v>44.48</v>
      </c>
      <c r="K43" s="1">
        <f>ROUND(F43*(O43),2)</f>
        <v>0</v>
      </c>
      <c r="L43" s="1">
        <f>ROUND(F43*(G43+H43),2)</f>
        <v>0</v>
      </c>
      <c r="M43" s="1"/>
      <c r="N43" s="1">
        <v>0.32</v>
      </c>
      <c r="O43" s="1"/>
      <c r="P43" s="167">
        <f>ROUND(F43*(R43),3)</f>
        <v>0</v>
      </c>
      <c r="Q43" s="173"/>
      <c r="R43" s="173">
        <v>0</v>
      </c>
      <c r="S43" s="167">
        <f>ROUND(F43*(X43),3)</f>
        <v>0</v>
      </c>
      <c r="X43">
        <v>0</v>
      </c>
      <c r="Z43">
        <v>0</v>
      </c>
    </row>
    <row r="44" spans="1:26" ht="24.95" customHeight="1" x14ac:dyDescent="0.25">
      <c r="A44" s="171">
        <v>19</v>
      </c>
      <c r="B44" s="168" t="s">
        <v>126</v>
      </c>
      <c r="C44" s="172" t="s">
        <v>129</v>
      </c>
      <c r="D44" s="168" t="s">
        <v>130</v>
      </c>
      <c r="E44" s="168" t="s">
        <v>84</v>
      </c>
      <c r="F44" s="169">
        <v>238</v>
      </c>
      <c r="G44" s="170"/>
      <c r="H44" s="170"/>
      <c r="I44" s="170">
        <f>ROUND(F44*(G44+H44),2)</f>
        <v>0</v>
      </c>
      <c r="J44" s="168">
        <f>ROUND(F44*(N44),2)</f>
        <v>575.96</v>
      </c>
      <c r="K44" s="1">
        <f>ROUND(F44*(O44),2)</f>
        <v>0</v>
      </c>
      <c r="L44" s="1">
        <f>ROUND(F44*(G44+H44),2)</f>
        <v>0</v>
      </c>
      <c r="M44" s="1"/>
      <c r="N44" s="1">
        <v>2.42</v>
      </c>
      <c r="O44" s="1"/>
      <c r="P44" s="167">
        <f>ROUND(F44*(R44),3)</f>
        <v>0</v>
      </c>
      <c r="Q44" s="173"/>
      <c r="R44" s="173">
        <v>0</v>
      </c>
      <c r="S44" s="167">
        <f>ROUND(F44*(X44),3)</f>
        <v>0.23799999999999999</v>
      </c>
      <c r="X44">
        <v>1E-3</v>
      </c>
      <c r="Z44">
        <v>0</v>
      </c>
    </row>
    <row r="45" spans="1:26" x14ac:dyDescent="0.25">
      <c r="A45" s="156"/>
      <c r="B45" s="156"/>
      <c r="C45" s="156"/>
      <c r="D45" s="156" t="s">
        <v>69</v>
      </c>
      <c r="E45" s="156"/>
      <c r="F45" s="167"/>
      <c r="G45" s="159">
        <f>ROUND((SUM(L41:L44))/1,2)</f>
        <v>0</v>
      </c>
      <c r="H45" s="159">
        <f>ROUND((SUM(M41:M44))/1,2)</f>
        <v>0</v>
      </c>
      <c r="I45" s="159">
        <f>ROUND((SUM(I41:I44))/1,2)</f>
        <v>0</v>
      </c>
      <c r="J45" s="156"/>
      <c r="K45" s="156"/>
      <c r="L45" s="156">
        <f>ROUND((SUM(L41:L44))/1,2)</f>
        <v>0</v>
      </c>
      <c r="M45" s="156">
        <f>ROUND((SUM(M41:M44))/1,2)</f>
        <v>0</v>
      </c>
      <c r="N45" s="156"/>
      <c r="O45" s="156"/>
      <c r="P45" s="174">
        <f>ROUND((SUM(P41:P44))/1,2)</f>
        <v>0</v>
      </c>
      <c r="Q45" s="153"/>
      <c r="R45" s="153"/>
      <c r="S45" s="174">
        <f>ROUND((SUM(S41:S44))/1,2)</f>
        <v>0.24</v>
      </c>
      <c r="T45" s="153"/>
      <c r="U45" s="153"/>
      <c r="V45" s="153"/>
      <c r="W45" s="153"/>
      <c r="X45" s="153"/>
      <c r="Y45" s="153"/>
      <c r="Z45" s="153"/>
    </row>
    <row r="46" spans="1:26" x14ac:dyDescent="0.25">
      <c r="A46" s="1"/>
      <c r="B46" s="1"/>
      <c r="C46" s="1"/>
      <c r="D46" s="1"/>
      <c r="E46" s="1"/>
      <c r="F46" s="163"/>
      <c r="G46" s="149"/>
      <c r="H46" s="149"/>
      <c r="I46" s="149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6"/>
      <c r="B47" s="156"/>
      <c r="C47" s="156"/>
      <c r="D47" s="156" t="s">
        <v>70</v>
      </c>
      <c r="E47" s="156"/>
      <c r="F47" s="16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3"/>
      <c r="R47" s="153"/>
      <c r="S47" s="156"/>
      <c r="T47" s="153"/>
      <c r="U47" s="153"/>
      <c r="V47" s="153"/>
      <c r="W47" s="153"/>
      <c r="X47" s="153"/>
      <c r="Y47" s="153"/>
      <c r="Z47" s="153"/>
    </row>
    <row r="48" spans="1:26" ht="24.95" customHeight="1" x14ac:dyDescent="0.25">
      <c r="A48" s="171">
        <v>20</v>
      </c>
      <c r="B48" s="168" t="s">
        <v>131</v>
      </c>
      <c r="C48" s="172" t="s">
        <v>132</v>
      </c>
      <c r="D48" s="168" t="s">
        <v>133</v>
      </c>
      <c r="E48" s="168" t="s">
        <v>84</v>
      </c>
      <c r="F48" s="169">
        <v>20</v>
      </c>
      <c r="G48" s="170"/>
      <c r="H48" s="170"/>
      <c r="I48" s="170">
        <f>ROUND(F48*(G48+H48),2)</f>
        <v>0</v>
      </c>
      <c r="J48" s="168">
        <f>ROUND(F48*(N48),2)</f>
        <v>292.39999999999998</v>
      </c>
      <c r="K48" s="1">
        <f>ROUND(F48*(O48),2)</f>
        <v>0</v>
      </c>
      <c r="L48" s="1">
        <f>ROUND(F48*(G48+H48),2)</f>
        <v>0</v>
      </c>
      <c r="M48" s="1"/>
      <c r="N48" s="1">
        <v>14.62</v>
      </c>
      <c r="O48" s="1"/>
      <c r="P48" s="167">
        <f>ROUND(F48*(R48),3)</f>
        <v>5.8000000000000003E-2</v>
      </c>
      <c r="Q48" s="173"/>
      <c r="R48" s="173">
        <v>2.8800000000000002E-3</v>
      </c>
      <c r="S48" s="167">
        <f>ROUND(F48*(X48),3)</f>
        <v>0</v>
      </c>
      <c r="X48">
        <v>0</v>
      </c>
      <c r="Z48">
        <v>0</v>
      </c>
    </row>
    <row r="49" spans="1:26" ht="24.95" customHeight="1" x14ac:dyDescent="0.25">
      <c r="A49" s="171">
        <v>21</v>
      </c>
      <c r="B49" s="168" t="s">
        <v>131</v>
      </c>
      <c r="C49" s="172" t="s">
        <v>134</v>
      </c>
      <c r="D49" s="168" t="s">
        <v>135</v>
      </c>
      <c r="E49" s="168" t="s">
        <v>95</v>
      </c>
      <c r="F49" s="169">
        <v>0.48599999999999999</v>
      </c>
      <c r="G49" s="170"/>
      <c r="H49" s="170"/>
      <c r="I49" s="170">
        <f>ROUND(F49*(G49+H49),2)</f>
        <v>0</v>
      </c>
      <c r="J49" s="168">
        <f>ROUND(F49*(N49),2)</f>
        <v>8.02</v>
      </c>
      <c r="K49" s="1">
        <f>ROUND(F49*(O49),2)</f>
        <v>0</v>
      </c>
      <c r="L49" s="1">
        <f>ROUND(F49*(G49+H49),2)</f>
        <v>0</v>
      </c>
      <c r="M49" s="1"/>
      <c r="N49" s="1">
        <v>16.5</v>
      </c>
      <c r="O49" s="1"/>
      <c r="P49" s="167">
        <f>ROUND(F49*(R49),3)</f>
        <v>0</v>
      </c>
      <c r="Q49" s="173"/>
      <c r="R49" s="173">
        <v>0</v>
      </c>
      <c r="S49" s="167">
        <f>ROUND(F49*(X49),3)</f>
        <v>0</v>
      </c>
      <c r="X49">
        <v>0</v>
      </c>
      <c r="Z49">
        <v>0</v>
      </c>
    </row>
    <row r="50" spans="1:26" ht="24.95" customHeight="1" x14ac:dyDescent="0.25">
      <c r="A50" s="171">
        <v>22</v>
      </c>
      <c r="B50" s="168" t="s">
        <v>120</v>
      </c>
      <c r="C50" s="172" t="s">
        <v>136</v>
      </c>
      <c r="D50" s="168" t="s">
        <v>137</v>
      </c>
      <c r="E50" s="168" t="s">
        <v>84</v>
      </c>
      <c r="F50" s="169">
        <v>20.399999999999999</v>
      </c>
      <c r="G50" s="170"/>
      <c r="H50" s="170"/>
      <c r="I50" s="170">
        <f>ROUND(F50*(G50+H50),2)</f>
        <v>0</v>
      </c>
      <c r="J50" s="168">
        <f>ROUND(F50*(N50),2)</f>
        <v>251.33</v>
      </c>
      <c r="K50" s="1">
        <f>ROUND(F50*(O50),2)</f>
        <v>0</v>
      </c>
      <c r="L50" s="1"/>
      <c r="M50" s="1">
        <f>ROUND(F50*(G50+H50),2)</f>
        <v>0</v>
      </c>
      <c r="N50" s="1">
        <v>12.32</v>
      </c>
      <c r="O50" s="1"/>
      <c r="P50" s="167">
        <f>ROUND(F50*(R50),3)</f>
        <v>0.42799999999999999</v>
      </c>
      <c r="Q50" s="173"/>
      <c r="R50" s="173">
        <v>2.1000000000000001E-2</v>
      </c>
      <c r="S50" s="167">
        <f>ROUND(F50*(X50),3)</f>
        <v>0</v>
      </c>
      <c r="X50">
        <v>0</v>
      </c>
      <c r="Z50">
        <v>0</v>
      </c>
    </row>
    <row r="51" spans="1:26" x14ac:dyDescent="0.25">
      <c r="A51" s="156"/>
      <c r="B51" s="156"/>
      <c r="C51" s="156"/>
      <c r="D51" s="156" t="s">
        <v>70</v>
      </c>
      <c r="E51" s="156"/>
      <c r="F51" s="167"/>
      <c r="G51" s="159">
        <f>ROUND((SUM(L47:L50))/1,2)</f>
        <v>0</v>
      </c>
      <c r="H51" s="159">
        <f>ROUND((SUM(M47:M50))/1,2)</f>
        <v>0</v>
      </c>
      <c r="I51" s="159">
        <f>ROUND((SUM(I47:I50))/1,2)</f>
        <v>0</v>
      </c>
      <c r="J51" s="156"/>
      <c r="K51" s="156"/>
      <c r="L51" s="156">
        <f>ROUND((SUM(L47:L50))/1,2)</f>
        <v>0</v>
      </c>
      <c r="M51" s="156">
        <f>ROUND((SUM(M47:M50))/1,2)</f>
        <v>0</v>
      </c>
      <c r="N51" s="156"/>
      <c r="O51" s="156"/>
      <c r="P51" s="174">
        <f>ROUND((SUM(P47:P50))/1,2)</f>
        <v>0.49</v>
      </c>
      <c r="S51" s="167">
        <f>ROUND((SUM(S47:S50))/1,2)</f>
        <v>0</v>
      </c>
    </row>
    <row r="52" spans="1:26" x14ac:dyDescent="0.25">
      <c r="A52" s="1"/>
      <c r="B52" s="1"/>
      <c r="C52" s="1"/>
      <c r="D52" s="1"/>
      <c r="E52" s="1"/>
      <c r="F52" s="163"/>
      <c r="G52" s="149"/>
      <c r="H52" s="149"/>
      <c r="I52" s="149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6"/>
      <c r="B53" s="156"/>
      <c r="C53" s="156"/>
      <c r="D53" s="2" t="s">
        <v>67</v>
      </c>
      <c r="E53" s="156"/>
      <c r="F53" s="167"/>
      <c r="G53" s="159">
        <f>ROUND((SUM(L33:L52))/2,2)</f>
        <v>0</v>
      </c>
      <c r="H53" s="159">
        <f>ROUND((SUM(M33:M52))/2,2)</f>
        <v>0</v>
      </c>
      <c r="I53" s="159">
        <f>ROUND((SUM(I33:I52))/2,2)</f>
        <v>0</v>
      </c>
      <c r="J53" s="156"/>
      <c r="K53" s="156"/>
      <c r="L53" s="156">
        <f>ROUND((SUM(L33:L52))/2,2)</f>
        <v>0</v>
      </c>
      <c r="M53" s="156">
        <f>ROUND((SUM(M33:M52))/2,2)</f>
        <v>0</v>
      </c>
      <c r="N53" s="156"/>
      <c r="O53" s="156"/>
      <c r="P53" s="174">
        <f>ROUND((SUM(P33:P52))/2,2)</f>
        <v>4.92</v>
      </c>
      <c r="S53" s="174">
        <f>ROUND((SUM(S33:S52))/2,2)</f>
        <v>0.24</v>
      </c>
    </row>
    <row r="54" spans="1:26" x14ac:dyDescent="0.25">
      <c r="A54" s="176"/>
      <c r="B54" s="176"/>
      <c r="C54" s="176"/>
      <c r="D54" s="176"/>
      <c r="E54" s="176"/>
      <c r="F54" s="177" t="s">
        <v>71</v>
      </c>
      <c r="G54" s="178">
        <f>ROUND((SUM(L9:L53))/3,2)</f>
        <v>0</v>
      </c>
      <c r="H54" s="178">
        <f>ROUND((SUM(M9:M53))/3,2)</f>
        <v>0</v>
      </c>
      <c r="I54" s="178">
        <f>ROUND((SUM(I9:I53))/3,2)</f>
        <v>0</v>
      </c>
      <c r="J54" s="176"/>
      <c r="K54" s="176"/>
      <c r="L54" s="176">
        <f>ROUND((SUM(L9:L53))/3,2)</f>
        <v>0</v>
      </c>
      <c r="M54" s="176">
        <f>ROUND((SUM(M9:M53))/3,2)</f>
        <v>0</v>
      </c>
      <c r="N54" s="176"/>
      <c r="O54" s="176"/>
      <c r="P54" s="191">
        <f>ROUND((SUM(P9:P53))/3,2)</f>
        <v>26.76</v>
      </c>
      <c r="S54" s="177">
        <f>ROUND((SUM(S9:S53))/3,2)</f>
        <v>1.6</v>
      </c>
      <c r="Z54">
        <f>(SUM(Z9:Z53))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Výmena nášľapných vrstiev podláh a keramických obkladov v triedach 3. pavilónu / Vlastný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4" t="s">
        <v>15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10245'!D16</f>
        <v>0</v>
      </c>
      <c r="E16" s="97">
        <f>'Kryci_list 10245'!E16</f>
        <v>0</v>
      </c>
      <c r="F16" s="106">
        <f>'Kryci_list 10245'!F16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10245'!D17</f>
        <v>0</v>
      </c>
      <c r="E17" s="76">
        <f>'Kryci_list 10245'!E17</f>
        <v>0</v>
      </c>
      <c r="F17" s="81">
        <f>'Kryci_list 10245'!F17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10245'!D18</f>
        <v>0</v>
      </c>
      <c r="E18" s="77">
        <f>'Kryci_list 10245'!E18</f>
        <v>0</v>
      </c>
      <c r="F18" s="82">
        <f>'Kryci_list 10245'!F18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10245'!F22</f>
        <v>0</v>
      </c>
      <c r="G22" s="60">
        <v>16</v>
      </c>
      <c r="H22" s="115" t="s">
        <v>49</v>
      </c>
      <c r="I22" s="129"/>
      <c r="J22" s="126">
        <f>'Kryci_list 10245'!J22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10245'!F23</f>
        <v>0</v>
      </c>
      <c r="G23" s="61">
        <v>17</v>
      </c>
      <c r="H23" s="116" t="s">
        <v>50</v>
      </c>
      <c r="I23" s="129"/>
      <c r="J23" s="127">
        <f>'Kryci_list 10245'!J23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10245'!F24</f>
        <v>0</v>
      </c>
      <c r="G24" s="61">
        <v>18</v>
      </c>
      <c r="H24" s="116" t="s">
        <v>51</v>
      </c>
      <c r="I24" s="129"/>
      <c r="J24" s="127">
        <f>'Kryci_list 10245'!J24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6" t="s">
        <v>41</v>
      </c>
      <c r="H32" s="187"/>
      <c r="I32" s="188"/>
      <c r="J32" s="189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Kryci_list 10245</vt:lpstr>
      <vt:lpstr>Rekap 10245</vt:lpstr>
      <vt:lpstr>SO 10245</vt:lpstr>
      <vt:lpstr>Krycí list stavby</vt:lpstr>
      <vt:lpstr>'Rekap 10245'!Názvy_tlače</vt:lpstr>
      <vt:lpstr>'SO 10245'!Názvy_tlače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2014-10-27T19:59:32Z</cp:lastPrinted>
  <dcterms:created xsi:type="dcterms:W3CDTF">2014-10-27T19:25:16Z</dcterms:created>
  <dcterms:modified xsi:type="dcterms:W3CDTF">2014-10-27T20:00:02Z</dcterms:modified>
</cp:coreProperties>
</file>