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Š Kukučínka\Plastové okná telecvičňa\"/>
    </mc:Choice>
  </mc:AlternateContent>
  <bookViews>
    <workbookView xWindow="0" yWindow="0" windowWidth="17970" windowHeight="7755" activeTab="4"/>
  </bookViews>
  <sheets>
    <sheet name="Rekapitulácia" sheetId="1" r:id="rId1"/>
    <sheet name="Krycí list stavby" sheetId="2" r:id="rId2"/>
    <sheet name="Kryci_list 11994" sheetId="3" r:id="rId3"/>
    <sheet name="Rekap 11994" sheetId="4" r:id="rId4"/>
    <sheet name="SO 11994" sheetId="5" r:id="rId5"/>
  </sheets>
  <definedNames>
    <definedName name="_xlnm.Print_Titles" localSheetId="3">'Rekap 11994'!$9:$9</definedName>
    <definedName name="_xlnm.Print_Titles" localSheetId="4">'SO 11994'!$8:$8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E17" i="2"/>
  <c r="E16" i="2"/>
  <c r="F8" i="1"/>
  <c r="J16" i="2" s="1"/>
  <c r="J20" i="2" s="1"/>
  <c r="D8" i="1"/>
  <c r="J18" i="2" s="1"/>
  <c r="E7" i="1"/>
  <c r="E8" i="1" s="1"/>
  <c r="J17" i="2" s="1"/>
  <c r="J17" i="3"/>
  <c r="K7" i="1"/>
  <c r="I30" i="3"/>
  <c r="J30" i="3" s="1"/>
  <c r="Z81" i="5"/>
  <c r="S78" i="5"/>
  <c r="F21" i="4" s="1"/>
  <c r="M78" i="5"/>
  <c r="C21" i="4" s="1"/>
  <c r="K77" i="5"/>
  <c r="J77" i="5"/>
  <c r="P77" i="5"/>
  <c r="P78" i="5" s="1"/>
  <c r="E21" i="4" s="1"/>
  <c r="L77" i="5"/>
  <c r="L78" i="5" s="1"/>
  <c r="B21" i="4" s="1"/>
  <c r="I77" i="5"/>
  <c r="I78" i="5" s="1"/>
  <c r="D21" i="4" s="1"/>
  <c r="S74" i="5"/>
  <c r="F20" i="4" s="1"/>
  <c r="H74" i="5"/>
  <c r="M74" i="5"/>
  <c r="C20" i="4" s="1"/>
  <c r="K73" i="5"/>
  <c r="J73" i="5"/>
  <c r="P73" i="5"/>
  <c r="L73" i="5"/>
  <c r="I73" i="5"/>
  <c r="K72" i="5"/>
  <c r="J72" i="5"/>
  <c r="P72" i="5"/>
  <c r="P74" i="5" s="1"/>
  <c r="E20" i="4" s="1"/>
  <c r="L72" i="5"/>
  <c r="I72" i="5"/>
  <c r="I74" i="5" s="1"/>
  <c r="D20" i="4" s="1"/>
  <c r="S69" i="5"/>
  <c r="F19" i="4" s="1"/>
  <c r="K68" i="5"/>
  <c r="J68" i="5"/>
  <c r="L68" i="5"/>
  <c r="I68" i="5"/>
  <c r="K67" i="5"/>
  <c r="J67" i="5"/>
  <c r="L67" i="5"/>
  <c r="I67" i="5"/>
  <c r="K66" i="5"/>
  <c r="J66" i="5"/>
  <c r="L66" i="5"/>
  <c r="I66" i="5"/>
  <c r="K65" i="5"/>
  <c r="J65" i="5"/>
  <c r="P65" i="5"/>
  <c r="M65" i="5"/>
  <c r="I65" i="5"/>
  <c r="K64" i="5"/>
  <c r="J64" i="5"/>
  <c r="P64" i="5"/>
  <c r="M64" i="5"/>
  <c r="I64" i="5"/>
  <c r="K63" i="5"/>
  <c r="J63" i="5"/>
  <c r="P63" i="5"/>
  <c r="M63" i="5"/>
  <c r="I63" i="5"/>
  <c r="K62" i="5"/>
  <c r="J62" i="5"/>
  <c r="P62" i="5"/>
  <c r="M62" i="5"/>
  <c r="I62" i="5"/>
  <c r="K61" i="5"/>
  <c r="J61" i="5"/>
  <c r="P61" i="5"/>
  <c r="M61" i="5"/>
  <c r="I61" i="5"/>
  <c r="K60" i="5"/>
  <c r="J60" i="5"/>
  <c r="P60" i="5"/>
  <c r="M60" i="5"/>
  <c r="I60" i="5"/>
  <c r="K59" i="5"/>
  <c r="J59" i="5"/>
  <c r="P59" i="5"/>
  <c r="M59" i="5"/>
  <c r="H69" i="5" s="1"/>
  <c r="I59" i="5"/>
  <c r="K58" i="5"/>
  <c r="J58" i="5"/>
  <c r="P58" i="5"/>
  <c r="P69" i="5" s="1"/>
  <c r="E19" i="4" s="1"/>
  <c r="L58" i="5"/>
  <c r="L69" i="5" s="1"/>
  <c r="B19" i="4" s="1"/>
  <c r="I58" i="5"/>
  <c r="H55" i="5"/>
  <c r="M55" i="5"/>
  <c r="K54" i="5"/>
  <c r="J54" i="5"/>
  <c r="L54" i="5"/>
  <c r="I54" i="5"/>
  <c r="K53" i="5"/>
  <c r="J53" i="5"/>
  <c r="P53" i="5"/>
  <c r="P55" i="5" s="1"/>
  <c r="E18" i="4" s="1"/>
  <c r="L53" i="5"/>
  <c r="I53" i="5"/>
  <c r="K52" i="5"/>
  <c r="J52" i="5"/>
  <c r="S52" i="5"/>
  <c r="L52" i="5"/>
  <c r="I52" i="5"/>
  <c r="S46" i="5"/>
  <c r="F14" i="4" s="1"/>
  <c r="P46" i="5"/>
  <c r="E14" i="4" s="1"/>
  <c r="H46" i="5"/>
  <c r="M46" i="5"/>
  <c r="C14" i="4" s="1"/>
  <c r="K45" i="5"/>
  <c r="J45" i="5"/>
  <c r="L45" i="5"/>
  <c r="L46" i="5" s="1"/>
  <c r="B14" i="4" s="1"/>
  <c r="I45" i="5"/>
  <c r="I46" i="5" s="1"/>
  <c r="D14" i="4" s="1"/>
  <c r="H42" i="5"/>
  <c r="M42" i="5"/>
  <c r="C13" i="4" s="1"/>
  <c r="K41" i="5"/>
  <c r="J41" i="5"/>
  <c r="L41" i="5"/>
  <c r="I41" i="5"/>
  <c r="K40" i="5"/>
  <c r="J40" i="5"/>
  <c r="L40" i="5"/>
  <c r="I40" i="5"/>
  <c r="K39" i="5"/>
  <c r="J39" i="5"/>
  <c r="L39" i="5"/>
  <c r="I39" i="5"/>
  <c r="K38" i="5"/>
  <c r="J38" i="5"/>
  <c r="L38" i="5"/>
  <c r="I38" i="5"/>
  <c r="K37" i="5"/>
  <c r="J37" i="5"/>
  <c r="L37" i="5"/>
  <c r="I37" i="5"/>
  <c r="K36" i="5"/>
  <c r="J36" i="5"/>
  <c r="L36" i="5"/>
  <c r="I36" i="5"/>
  <c r="K35" i="5"/>
  <c r="J35" i="5"/>
  <c r="L35" i="5"/>
  <c r="I35" i="5"/>
  <c r="K34" i="5"/>
  <c r="J34" i="5"/>
  <c r="S34" i="5"/>
  <c r="P34" i="5"/>
  <c r="L34" i="5"/>
  <c r="I34" i="5"/>
  <c r="K33" i="5"/>
  <c r="J33" i="5"/>
  <c r="P33" i="5"/>
  <c r="L33" i="5"/>
  <c r="I33" i="5"/>
  <c r="K32" i="5"/>
  <c r="J32" i="5"/>
  <c r="P32" i="5"/>
  <c r="L32" i="5"/>
  <c r="I32" i="5"/>
  <c r="K31" i="5"/>
  <c r="J31" i="5"/>
  <c r="S31" i="5"/>
  <c r="L31" i="5"/>
  <c r="I31" i="5"/>
  <c r="K30" i="5"/>
  <c r="J30" i="5"/>
  <c r="S30" i="5"/>
  <c r="L30" i="5"/>
  <c r="I30" i="5"/>
  <c r="K29" i="5"/>
  <c r="J29" i="5"/>
  <c r="P29" i="5"/>
  <c r="L29" i="5"/>
  <c r="I29" i="5"/>
  <c r="K28" i="5"/>
  <c r="J28" i="5"/>
  <c r="S28" i="5"/>
  <c r="P28" i="5"/>
  <c r="L28" i="5"/>
  <c r="I28" i="5"/>
  <c r="K27" i="5"/>
  <c r="J27" i="5"/>
  <c r="S27" i="5"/>
  <c r="S42" i="5" s="1"/>
  <c r="F13" i="4" s="1"/>
  <c r="P27" i="5"/>
  <c r="P42" i="5" s="1"/>
  <c r="E13" i="4" s="1"/>
  <c r="L27" i="5"/>
  <c r="I27" i="5"/>
  <c r="K26" i="5"/>
  <c r="J26" i="5"/>
  <c r="L26" i="5"/>
  <c r="I26" i="5"/>
  <c r="I42" i="5" s="1"/>
  <c r="D13" i="4" s="1"/>
  <c r="S23" i="5"/>
  <c r="F12" i="4" s="1"/>
  <c r="H23" i="5"/>
  <c r="K22" i="5"/>
  <c r="J22" i="5"/>
  <c r="P22" i="5"/>
  <c r="M22" i="5"/>
  <c r="M23" i="5" s="1"/>
  <c r="C12" i="4" s="1"/>
  <c r="I22" i="5"/>
  <c r="K21" i="5"/>
  <c r="J21" i="5"/>
  <c r="P21" i="5"/>
  <c r="L21" i="5"/>
  <c r="I21" i="5"/>
  <c r="K20" i="5"/>
  <c r="J20" i="5"/>
  <c r="P20" i="5"/>
  <c r="L20" i="5"/>
  <c r="I20" i="5"/>
  <c r="K19" i="5"/>
  <c r="J19" i="5"/>
  <c r="P19" i="5"/>
  <c r="L19" i="5"/>
  <c r="I19" i="5"/>
  <c r="K18" i="5"/>
  <c r="J18" i="5"/>
  <c r="P18" i="5"/>
  <c r="L18" i="5"/>
  <c r="I18" i="5"/>
  <c r="K17" i="5"/>
  <c r="J17" i="5"/>
  <c r="P17" i="5"/>
  <c r="L17" i="5"/>
  <c r="I17" i="5"/>
  <c r="K16" i="5"/>
  <c r="J16" i="5"/>
  <c r="P16" i="5"/>
  <c r="L16" i="5"/>
  <c r="I16" i="5"/>
  <c r="K15" i="5"/>
  <c r="J15" i="5"/>
  <c r="P15" i="5"/>
  <c r="P23" i="5" s="1"/>
  <c r="E12" i="4" s="1"/>
  <c r="L15" i="5"/>
  <c r="I15" i="5"/>
  <c r="I23" i="5" s="1"/>
  <c r="D12" i="4" s="1"/>
  <c r="F11" i="4"/>
  <c r="S12" i="5"/>
  <c r="P12" i="5"/>
  <c r="E11" i="4" s="1"/>
  <c r="H12" i="5"/>
  <c r="M12" i="5"/>
  <c r="M48" i="5" s="1"/>
  <c r="C15" i="4" s="1"/>
  <c r="K11" i="5"/>
  <c r="K81" i="5" s="1"/>
  <c r="J11" i="5"/>
  <c r="P11" i="5"/>
  <c r="L11" i="5"/>
  <c r="I11" i="5"/>
  <c r="I12" i="5" s="1"/>
  <c r="D11" i="4" s="1"/>
  <c r="J20" i="3"/>
  <c r="L23" i="5" l="1"/>
  <c r="B12" i="4" s="1"/>
  <c r="L42" i="5"/>
  <c r="B13" i="4" s="1"/>
  <c r="I69" i="5"/>
  <c r="D19" i="4" s="1"/>
  <c r="L74" i="5"/>
  <c r="B20" i="4" s="1"/>
  <c r="M80" i="5"/>
  <c r="C22" i="4" s="1"/>
  <c r="E17" i="3" s="1"/>
  <c r="S48" i="5"/>
  <c r="F15" i="4" s="1"/>
  <c r="C11" i="4"/>
  <c r="L12" i="5"/>
  <c r="B11" i="4" s="1"/>
  <c r="I48" i="5"/>
  <c r="D15" i="4" s="1"/>
  <c r="F16" i="3" s="1"/>
  <c r="P48" i="5"/>
  <c r="E15" i="4" s="1"/>
  <c r="L55" i="5"/>
  <c r="B18" i="4" s="1"/>
  <c r="S55" i="5"/>
  <c r="F18" i="4" s="1"/>
  <c r="M69" i="5"/>
  <c r="C19" i="4" s="1"/>
  <c r="P80" i="5"/>
  <c r="E22" i="4" s="1"/>
  <c r="M81" i="5"/>
  <c r="C24" i="4" s="1"/>
  <c r="H48" i="5"/>
  <c r="I55" i="5"/>
  <c r="D18" i="4" s="1"/>
  <c r="C18" i="4"/>
  <c r="E16" i="3"/>
  <c r="L48" i="5" l="1"/>
  <c r="B15" i="4" s="1"/>
  <c r="D16" i="3" s="1"/>
  <c r="D16" i="2" s="1"/>
  <c r="I80" i="5"/>
  <c r="D22" i="4" s="1"/>
  <c r="F17" i="3" s="1"/>
  <c r="F17" i="2" s="1"/>
  <c r="F16" i="2"/>
  <c r="F20" i="2" s="1"/>
  <c r="P81" i="5"/>
  <c r="E24" i="4" s="1"/>
  <c r="H81" i="5"/>
  <c r="L80" i="5"/>
  <c r="B22" i="4" s="1"/>
  <c r="D17" i="3" s="1"/>
  <c r="D17" i="2" s="1"/>
  <c r="S80" i="5"/>
  <c r="F22" i="4" s="1"/>
  <c r="J24" i="3"/>
  <c r="J24" i="2" s="1"/>
  <c r="F20" i="3"/>
  <c r="F23" i="3"/>
  <c r="F23" i="2" s="1"/>
  <c r="F22" i="3" l="1"/>
  <c r="F22" i="2" s="1"/>
  <c r="J23" i="3"/>
  <c r="J23" i="2" s="1"/>
  <c r="F24" i="3"/>
  <c r="F24" i="2" s="1"/>
  <c r="I81" i="5"/>
  <c r="B7" i="1" s="1"/>
  <c r="J22" i="3"/>
  <c r="J22" i="2" s="1"/>
  <c r="D24" i="4"/>
  <c r="J26" i="2"/>
  <c r="J28" i="2" s="1"/>
  <c r="S81" i="5"/>
  <c r="F24" i="4" s="1"/>
  <c r="L81" i="5"/>
  <c r="B24" i="4" s="1"/>
  <c r="J26" i="3" l="1"/>
  <c r="J28" i="3"/>
  <c r="I29" i="3" s="1"/>
  <c r="J29" i="3" s="1"/>
  <c r="J31" i="3" s="1"/>
  <c r="C7" i="1"/>
  <c r="C8" i="1" s="1"/>
  <c r="B8" i="1"/>
  <c r="G7" i="1" l="1"/>
  <c r="G8" i="1" s="1"/>
  <c r="B9" i="1" s="1"/>
  <c r="B10" i="1" l="1"/>
  <c r="G9" i="1"/>
  <c r="I29" i="2"/>
  <c r="J29" i="2" s="1"/>
  <c r="I30" i="2" l="1"/>
  <c r="J30" i="2" s="1"/>
  <c r="J31" i="2" s="1"/>
  <c r="G10" i="1"/>
  <c r="G11" i="1" s="1"/>
</calcChain>
</file>

<file path=xl/sharedStrings.xml><?xml version="1.0" encoding="utf-8"?>
<sst xmlns="http://schemas.openxmlformats.org/spreadsheetml/2006/main" count="371" uniqueCount="196">
  <si>
    <t>Rekapitulácia rozpočtu</t>
  </si>
  <si>
    <t>Stavba Telecvičňa ZŠ Kukučínova Vranov n. T.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</si>
  <si>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</si>
  <si>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</si>
  <si>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</si>
  <si>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</si>
  <si>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</si>
  <si>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</si>
  <si>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</si>
  <si>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</si>
  <si>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</si>
  <si>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</si>
  <si>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Telocvičňa</t>
  </si>
  <si>
    <t>Krycí list rozpočtu</t>
  </si>
  <si>
    <t xml:space="preserve">Miesto:  </t>
  </si>
  <si>
    <t>Objekt SO 01 Telocvičňa</t>
  </si>
  <si>
    <t xml:space="preserve">Ks: </t>
  </si>
  <si>
    <t xml:space="preserve">Zákazka: </t>
  </si>
  <si>
    <t>Spracoval: Ing. Ján Halgaš</t>
  </si>
  <si>
    <t xml:space="preserve">Dňa </t>
  </si>
  <si>
    <t>12.06.2017</t>
  </si>
  <si>
    <t>Odberateľ: ZŠ Kukučínova</t>
  </si>
  <si>
    <t xml:space="preserve">IČO: </t>
  </si>
  <si>
    <t xml:space="preserve">DIČ: </t>
  </si>
  <si>
    <t xml:space="preserve">Dodávateľ: </t>
  </si>
  <si>
    <t>Projektant: PRODAP s. r. o.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</si>
  <si>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</si>
  <si>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</si>
  <si>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</si>
  <si>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</si>
  <si>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</si>
  <si>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</si>
  <si>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</si>
  <si>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</si>
  <si>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</si>
  <si>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</si>
  <si>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</si>
  <si>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</si>
  <si>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</si>
  <si>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</si>
  <si>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</si>
  <si>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</si>
  <si>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</si>
  <si>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</si>
  <si>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</si>
  <si>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</si>
  <si>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</si>
  <si>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</si>
  <si>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</si>
  <si>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</si>
  <si>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</si>
  <si>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</si>
  <si>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</si>
  <si>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</si>
  <si>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</si>
  <si>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</si>
  <si>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</si>
  <si>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</si>
  <si>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</si>
  <si>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</si>
  <si>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</si>
  <si>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12.06.2017</t>
  </si>
  <si>
    <t>Prehľad rozpočtových nákladov</t>
  </si>
  <si>
    <t>Práce HSV</t>
  </si>
  <si>
    <t>ZVISLÉ KONŠTRUKCIE</t>
  </si>
  <si>
    <t>POVRCHOVÉ ÚPRAVY</t>
  </si>
  <si>
    <t>OSTATNÉ PRÁCE</t>
  </si>
  <si>
    <t>PRESUNY HMÔT</t>
  </si>
  <si>
    <t>Práce PSV</t>
  </si>
  <si>
    <t>KONŠTRUKCIE KLAMPIARSKE</t>
  </si>
  <si>
    <t>KOVOVÉ DOPLNKOVÉ KONŠTRUKCIE</t>
  </si>
  <si>
    <t>NÁTERY</t>
  </si>
  <si>
    <t>MAĽBY</t>
  </si>
  <si>
    <t>Celkom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</si>
  <si>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</si>
  <si>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</si>
  <si>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</si>
  <si>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</si>
  <si>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</si>
  <si>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</si>
  <si>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</si>
  <si>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</si>
  <si>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</si>
  <si>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</si>
  <si>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14/C 1</t>
  </si>
  <si>
    <t xml:space="preserve"> 340239246</t>
  </si>
  <si>
    <t>m2</t>
  </si>
  <si>
    <t xml:space="preserve"> 11/A 1</t>
  </si>
  <si>
    <t xml:space="preserve"> 612421637</t>
  </si>
  <si>
    <t>Vnútorná omietka vápenná alebo vápennocementová v podlaží a v schodisku stien štuková</t>
  </si>
  <si>
    <t xml:space="preserve"> 612401991</t>
  </si>
  <si>
    <t>Príplatok za prísadou na zvýšenie priľnavoti postreku pod omietky stien a pilierov</t>
  </si>
  <si>
    <t xml:space="preserve"> 622421143</t>
  </si>
  <si>
    <t>Vonkajšia omietka vápenná stien štuková v stupni zložitosti 1-2</t>
  </si>
  <si>
    <t xml:space="preserve"> 622401991</t>
  </si>
  <si>
    <t>Príplatok za prísadou na zvýšenie priľnavoti postreku pod omietky vonk.stien a pilierov</t>
  </si>
  <si>
    <t xml:space="preserve"> 612425931</t>
  </si>
  <si>
    <t>Omietka vápenná vnútorného ostenia okenného alebo dverného štuková</t>
  </si>
  <si>
    <t xml:space="preserve"> 632451021</t>
  </si>
  <si>
    <t>Vyrovnávací poter muriva MC 15 hr 20 mm</t>
  </si>
  <si>
    <t xml:space="preserve"> 648951411</t>
  </si>
  <si>
    <t>Osadenie parapetných dosiek drevených, š. do 250 mm</t>
  </si>
  <si>
    <t>m</t>
  </si>
  <si>
    <t>S/S90</t>
  </si>
  <si>
    <t xml:space="preserve"> 6119000300</t>
  </si>
  <si>
    <t xml:space="preserve"> 13/B 1</t>
  </si>
  <si>
    <t xml:space="preserve"> 968061112</t>
  </si>
  <si>
    <t>Vyvesenie alebo zavesenie dreveného alebo kov.okenného krídla do 1,5 m2</t>
  </si>
  <si>
    <t>kus</t>
  </si>
  <si>
    <t xml:space="preserve"> 968062354</t>
  </si>
  <si>
    <t>Vybúranie drevených a kovových rámov okien dvojitých alebo zdvojených, plochy do 1 m2 -0,082 t</t>
  </si>
  <si>
    <t xml:space="preserve"> 968062356</t>
  </si>
  <si>
    <t>Vybúranie drevených a kovových rámov okien dvojitých alebo zdvojených, plochy do 4 m2 -0,054 t</t>
  </si>
  <si>
    <t xml:space="preserve">  3/A 1</t>
  </si>
  <si>
    <t xml:space="preserve"> 941955002</t>
  </si>
  <si>
    <t>Lešenie ľahké pracovné pomocné, s výškou lešeňovej podlahy nad 1,20 do 1,90 m</t>
  </si>
  <si>
    <t xml:space="preserve"> 968072865</t>
  </si>
  <si>
    <t>Vybúranie a vybratie mreží do 2 m2 -0,007 t</t>
  </si>
  <si>
    <t xml:space="preserve"> 968072866</t>
  </si>
  <si>
    <t>Vybúranie a vybratie mreží nad 2 m2 -0,004 t</t>
  </si>
  <si>
    <t xml:space="preserve"> 941955004</t>
  </si>
  <si>
    <t>Lešenie ľahké pracovné pomocné, s výškou lešeňovej podlahy nad 2,50 do 4,0 m</t>
  </si>
  <si>
    <t xml:space="preserve"> 941955001</t>
  </si>
  <si>
    <t>Lešenie ľahké pracovné pomocné, s výškou lešeňovej podlahy do 1,20 m</t>
  </si>
  <si>
    <t xml:space="preserve"> 962081141</t>
  </si>
  <si>
    <t>Búranie muriva priečok zo sklenených tvárnic, hr. do 150 mm -0,082 t</t>
  </si>
  <si>
    <t xml:space="preserve"> 952901114</t>
  </si>
  <si>
    <t>Vyčistenie budov pri výške podlaží nad 4m</t>
  </si>
  <si>
    <t xml:space="preserve"> 979082111</t>
  </si>
  <si>
    <t>Vnútrostavenisková doprava sutiny a vybúraných hmôt do 10 m</t>
  </si>
  <si>
    <t>t</t>
  </si>
  <si>
    <t xml:space="preserve"> 979082121</t>
  </si>
  <si>
    <t>Vnútrostavenisková doprava sutiny a vybúraných hmôt za každých ďalších 5 m</t>
  </si>
  <si>
    <t>321/B 1</t>
  </si>
  <si>
    <t xml:space="preserve"> 979082315</t>
  </si>
  <si>
    <t>Vodorovná doprava sutiny a vybúraných hmôt bez naloženia ale so zložením do 3000 m</t>
  </si>
  <si>
    <t xml:space="preserve"> 979082319</t>
  </si>
  <si>
    <t>Príplatok k cenám za každých ďalších aj začatých 1000 m</t>
  </si>
  <si>
    <t xml:space="preserve"> 979086112</t>
  </si>
  <si>
    <t>Nakladanie alebo prekladanie na dopravný prostriedok pri vodorovnej doprave sutiny a vybúraných hmôt</t>
  </si>
  <si>
    <t xml:space="preserve"> SKLADKA</t>
  </si>
  <si>
    <t>Poplatok za uloženie sute na skládku</t>
  </si>
  <si>
    <t>T</t>
  </si>
  <si>
    <t xml:space="preserve"> 999281111</t>
  </si>
  <si>
    <t>Presun hmôt pre opravy a údržbu objektov vrátane vonkajších plášťov výšky do 25 m</t>
  </si>
  <si>
    <t>764/B 1</t>
  </si>
  <si>
    <t xml:space="preserve"> 764410850</t>
  </si>
  <si>
    <t>Demontáž oplechovania parapetov rš od 100 do 330 mm 0,00135t</t>
  </si>
  <si>
    <t>764/A 4</t>
  </si>
  <si>
    <t xml:space="preserve"> 764710440</t>
  </si>
  <si>
    <t>Oplechovanie parapetov z eloxovaného hliníka bieleho  š. 250 mm</t>
  </si>
  <si>
    <t xml:space="preserve">M    </t>
  </si>
  <si>
    <t>764/A 7</t>
  </si>
  <si>
    <t xml:space="preserve"> 998764101</t>
  </si>
  <si>
    <t>Presun hmôt pre konštrukcie klampiarske v objektoch výšky do 6 m</t>
  </si>
  <si>
    <t>767/A 1</t>
  </si>
  <si>
    <t xml:space="preserve"> OKNO</t>
  </si>
  <si>
    <t>Montáž okien plastových s opravou vonkajšieho ostenia</t>
  </si>
  <si>
    <t>M</t>
  </si>
  <si>
    <t xml:space="preserve"> 6114120400</t>
  </si>
  <si>
    <t xml:space="preserve"> 6114120500</t>
  </si>
  <si>
    <t xml:space="preserve"> 6114120600</t>
  </si>
  <si>
    <t xml:space="preserve"> 6114120700</t>
  </si>
  <si>
    <t xml:space="preserve"> 6114120800</t>
  </si>
  <si>
    <t xml:space="preserve"> 6114120900</t>
  </si>
  <si>
    <t xml:space="preserve"> 6114121100</t>
  </si>
  <si>
    <t>R/R 0</t>
  </si>
  <si>
    <t xml:space="preserve"> 767400900.1</t>
  </si>
  <si>
    <t>Montáž a dodávka otváravých mreží 2220x1700+1300 mm, povrchová úprava pieskovaním čierna matná, kotvenie chem. kotvami</t>
  </si>
  <si>
    <t xml:space="preserve"> 767400900.2</t>
  </si>
  <si>
    <t>Montáž a dodávka otváravých mreží 2220x1300 mm, povrchová úprava pieskovaním čierna matná, kotvenie chem. kotvami</t>
  </si>
  <si>
    <t>767/A 3</t>
  </si>
  <si>
    <t xml:space="preserve"> 998767201</t>
  </si>
  <si>
    <t>Presun hmôt pre kovové stavebné doplnkové konštrukcie v objektoch výšky do 6 m</t>
  </si>
  <si>
    <t>783/A 1</t>
  </si>
  <si>
    <t xml:space="preserve"> 783894422</t>
  </si>
  <si>
    <t xml:space="preserve"> 783894522</t>
  </si>
  <si>
    <t>784/C 1</t>
  </si>
  <si>
    <t xml:space="preserve"> 784499905</t>
  </si>
  <si>
    <t>Ostatné práce - zakrývanie vnútor. zariadení a podláh papierom v miestnostiach alebo na schodisku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</si>
  <si>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</si>
  <si>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</si>
  <si>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</si>
  <si>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</si>
  <si>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</si>
  <si>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Zamurovanie otvorov pl 4 m2 v priečkach alebo stenách z tvárnic HELUZ Family 25 2in1 brúsených  hr. 250 mm na maltu SBC celoplošne tenkú škáru, tepelný odpor 3,74 W2-2K-1, označenie 6/N alebo ekvivalent</t>
  </si>
  <si>
    <t>Parapetná doska drevená, WERZALIT alebo ekvivalent  širka 250 mm</t>
  </si>
  <si>
    <t>Plastové okno biele, prof. systém ELEGANT 7 komorový s preds. tv.krídla, stav. hl. 82 mm, výška rámu 68, tesnenie šedé, kovanie, izol. trojsklo dubová kôra, jednokrídl., S, 700x700 mm, označenie 1/N alebo ekvivalent</t>
  </si>
  <si>
    <t>Plastové okno biele, prof. systém ELEGANT 7 komorový s preds. tv.krídla, stav. hl. 82 mm, výška rámu 68, tesnenie šedé, kovanie, izol. trojsklo bezpeč., dvojkrídl., so stĺpikom, O+O, 2220x1300 mm, označenie 2/N alebo ekvivalent</t>
  </si>
  <si>
    <t>Plastové okno biele, prof. systém ELEGANT 7 komorový s preds. tv.krídla, stav. hl. 82 mm, výška rámu 68, tesnenie šedé, kovanie, izol. trojsklo bezpeč., dvojkrídl., so stĺpikom, O+O, 2220x1700 mm, označenie 3/N alebo ekvivalent</t>
  </si>
  <si>
    <t>Plastové okno biele, prof. systém ELEGANT 7 komorový s preds. tv.krídla, stav. hl. 82 mm, výška rámu 68, tesnenie šedé, kovanie, izol. trojsklo bezpeč., dvojkrídl., pevná výplň plastová, so stĺpikom, O+F, 2220x1300 mm, označenie 4/N alebo ekvivalent</t>
  </si>
  <si>
    <t>Plastové okno biele, prof. systém ELEGANT 7 komorový s preds. tv.krídla, stav. hl. 82 mm, výška rámu 68, tesnenie šedé, kovanie, izol. trojsklo číre, dvojkrídl., so stĺpikom, O+O, 2220x1300 mm, označenie 7/N alebo ekvivalent</t>
  </si>
  <si>
    <t>Plastové okno biele, prof. systém ELEGANT 7 komorový s preds. tv.krídla, stav. hl. 82 mm, výška rámu 68, tesnenie šedé, kovanie, izol. trojsklo číre., dvojkrídl., pevná výplň plastová,so stĺpikom, O+F, 2220x1300 mm, označenie 8/N alebo ekvivalent</t>
  </si>
  <si>
    <t>Plastové okno biele, prof. systém ELEGANT 7 komorový s preds. tv.krídla, stav. hl. 82 mm, výška rámu 68, tesnenie šedé, kovanie, izol. trojsklo dubová kôra., dvojkrídl., so stĺpikom, O+O, 2220x1300 mm, označenie 9/N alebo ekvivalent</t>
  </si>
  <si>
    <t>Náter farbami ekologickými riediteľnými vodou PAMAKRYLOM IN alebo ekvivalent  bielym pre interiér stien dvojnásobný</t>
  </si>
  <si>
    <t>Náter farbami ekologickými riediteľnými vodou PAMAKRYLOM F alebo ekvivalent bielym pre fasády stien dvojnásobný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</si>
</sst>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9" fontId="5" fillId="0" borderId="0" xfId="0" applyNumberFormat="1" applyFont="1" applyAlignment="1">
      <alignment wrapText="1"/>
    </xf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workbookViewId="0">
      <selection activeCell="A16" sqref="A16:AA35"/>
    </sheetView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11994'!I81-Rekapitulácia!D7</f>
        <v>0</v>
      </c>
      <c r="C7" s="77">
        <f>'Kryci_list 11994'!J26</f>
        <v>0</v>
      </c>
      <c r="D7" s="77">
        <v>0</v>
      </c>
      <c r="E7" s="77">
        <f>'Kryci_list 11994'!J17</f>
        <v>0</v>
      </c>
      <c r="F7" s="77">
        <v>0</v>
      </c>
      <c r="G7" s="77">
        <f>B7+C7+D7+E7+F7</f>
        <v>0</v>
      </c>
      <c r="K7">
        <f>'SO 11994'!K81</f>
        <v>0</v>
      </c>
      <c r="Q7">
        <v>30.126000000000001</v>
      </c>
    </row>
    <row r="8" spans="1:26" x14ac:dyDescent="0.25">
      <c r="A8" s="184" t="s">
        <v>180</v>
      </c>
      <c r="B8" s="185">
        <f>SUM(B7:B7)</f>
        <v>0</v>
      </c>
      <c r="C8" s="185">
        <f>SUM(C7:C7)</f>
        <v>0</v>
      </c>
      <c r="D8" s="185">
        <f>SUM(D7:D7)</f>
        <v>0</v>
      </c>
      <c r="E8" s="185">
        <f>SUM(E7:E7)</f>
        <v>0</v>
      </c>
      <c r="F8" s="185">
        <f>SUM(F7:F7)</f>
        <v>0</v>
      </c>
      <c r="G8" s="185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2" t="s">
        <v>181</v>
      </c>
      <c r="B9" s="183">
        <f>G8-SUM(Rekapitulácia!K7:'Rekapitulácia'!K7)*1</f>
        <v>0</v>
      </c>
      <c r="C9" s="183"/>
      <c r="D9" s="183"/>
      <c r="E9" s="183"/>
      <c r="F9" s="183"/>
      <c r="G9" s="183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182</v>
      </c>
      <c r="B10" s="180">
        <f>(G8-B9)</f>
        <v>0</v>
      </c>
      <c r="C10" s="180"/>
      <c r="D10" s="180"/>
      <c r="E10" s="180"/>
      <c r="F10" s="180"/>
      <c r="G10" s="180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183</v>
      </c>
      <c r="B11" s="180"/>
      <c r="C11" s="180"/>
      <c r="D11" s="180"/>
      <c r="E11" s="180"/>
      <c r="F11" s="180"/>
      <c r="G11" s="180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1"/>
      <c r="C12" s="181"/>
      <c r="D12" s="181"/>
      <c r="E12" s="181"/>
      <c r="F12" s="181"/>
      <c r="G12" s="181"/>
    </row>
    <row r="13" spans="1:26" x14ac:dyDescent="0.25">
      <c r="A13" s="10"/>
      <c r="B13" s="181"/>
      <c r="C13" s="181"/>
      <c r="D13" s="181"/>
      <c r="E13" s="181"/>
      <c r="F13" s="181"/>
      <c r="G13" s="181"/>
    </row>
    <row r="14" spans="1:26" x14ac:dyDescent="0.25">
      <c r="A14" s="10"/>
      <c r="B14" s="181"/>
      <c r="C14" s="181"/>
      <c r="D14" s="181"/>
      <c r="E14" s="181"/>
      <c r="F14" s="181"/>
      <c r="G14" s="181"/>
    </row>
    <row r="15" spans="1:26" x14ac:dyDescent="0.25">
      <c r="A15" s="10"/>
      <c r="B15" s="181"/>
      <c r="C15" s="181"/>
      <c r="D15" s="181"/>
      <c r="E15" s="181"/>
      <c r="F15" s="181"/>
      <c r="G15" s="181"/>
    </row>
    <row r="16" spans="1:26" x14ac:dyDescent="0.25">
      <c r="A16" s="1"/>
      <c r="B16" s="149"/>
      <c r="C16" s="149"/>
      <c r="D16" s="149"/>
      <c r="E16" s="149"/>
      <c r="F16" s="149"/>
      <c r="G16" s="149"/>
    </row>
    <row r="17" spans="1:7" x14ac:dyDescent="0.25">
      <c r="A17" s="1"/>
      <c r="B17" s="149"/>
      <c r="C17" s="149"/>
      <c r="D17" s="149"/>
      <c r="E17" s="149"/>
      <c r="F17" s="149"/>
      <c r="G17" s="149"/>
    </row>
    <row r="18" spans="1:7" x14ac:dyDescent="0.25">
      <c r="A18" s="1"/>
      <c r="B18" s="149"/>
      <c r="C18" s="149"/>
      <c r="D18" s="149"/>
      <c r="E18" s="149"/>
      <c r="F18" s="149"/>
      <c r="G18" s="149"/>
    </row>
    <row r="19" spans="1:7" x14ac:dyDescent="0.25">
      <c r="A19" s="1"/>
      <c r="B19" s="149"/>
      <c r="C19" s="149"/>
      <c r="D19" s="149"/>
      <c r="E19" s="149"/>
      <c r="F19" s="149"/>
      <c r="G19" s="149"/>
    </row>
    <row r="20" spans="1:7" x14ac:dyDescent="0.25">
      <c r="A20" s="1"/>
      <c r="B20" s="149"/>
      <c r="C20" s="149"/>
      <c r="D20" s="149"/>
      <c r="E20" s="149"/>
      <c r="F20" s="149"/>
      <c r="G20" s="149"/>
    </row>
    <row r="21" spans="1:7" x14ac:dyDescent="0.25">
      <c r="A21" s="1"/>
      <c r="B21" s="149"/>
      <c r="C21" s="149"/>
      <c r="D21" s="149"/>
      <c r="E21" s="149"/>
      <c r="F21" s="149"/>
      <c r="G21" s="149"/>
    </row>
    <row r="22" spans="1:7" x14ac:dyDescent="0.25">
      <c r="A22" s="1"/>
      <c r="B22" s="149"/>
      <c r="C22" s="149"/>
      <c r="D22" s="149"/>
      <c r="E22" s="149"/>
      <c r="F22" s="149"/>
      <c r="G22" s="149"/>
    </row>
    <row r="23" spans="1:7" x14ac:dyDescent="0.25">
      <c r="A23" s="1"/>
      <c r="B23" s="149"/>
      <c r="C23" s="149"/>
      <c r="D23" s="149"/>
      <c r="E23" s="149"/>
      <c r="F23" s="149"/>
      <c r="G23" s="149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B31" s="179"/>
      <c r="C31" s="179"/>
      <c r="D31" s="179"/>
      <c r="E31" s="179"/>
      <c r="F31" s="179"/>
      <c r="G31" s="179"/>
    </row>
    <row r="32" spans="1:7" x14ac:dyDescent="0.25">
      <c r="B32" s="179"/>
      <c r="C32" s="179"/>
      <c r="D32" s="179"/>
      <c r="E32" s="179"/>
      <c r="F32" s="179"/>
      <c r="G32" s="179"/>
    </row>
    <row r="33" spans="2:7" x14ac:dyDescent="0.25">
      <c r="B33" s="179"/>
      <c r="C33" s="179"/>
      <c r="D33" s="179"/>
      <c r="E33" s="179"/>
      <c r="F33" s="179"/>
      <c r="G33" s="179"/>
    </row>
    <row r="34" spans="2:7" x14ac:dyDescent="0.25">
      <c r="B34" s="179"/>
      <c r="C34" s="179"/>
      <c r="D34" s="179"/>
      <c r="E34" s="179"/>
      <c r="F34" s="179"/>
      <c r="G34" s="179"/>
    </row>
    <row r="35" spans="2:7" x14ac:dyDescent="0.25">
      <c r="B35" s="179"/>
      <c r="C35" s="179"/>
      <c r="D35" s="179"/>
      <c r="E35" s="179"/>
      <c r="F35" s="179"/>
      <c r="G35" s="179"/>
    </row>
    <row r="36" spans="2:7" x14ac:dyDescent="0.25">
      <c r="B36" s="179"/>
      <c r="C36" s="179"/>
      <c r="D36" s="179"/>
      <c r="E36" s="179"/>
      <c r="F36" s="179"/>
      <c r="G36" s="179"/>
    </row>
    <row r="37" spans="2:7" x14ac:dyDescent="0.25">
      <c r="B37" s="179"/>
      <c r="C37" s="179"/>
      <c r="D37" s="179"/>
      <c r="E37" s="179"/>
      <c r="F37" s="179"/>
      <c r="G37" s="179"/>
    </row>
    <row r="38" spans="2:7" x14ac:dyDescent="0.25">
      <c r="B38" s="179"/>
      <c r="C38" s="179"/>
      <c r="D38" s="179"/>
      <c r="E38" s="179"/>
      <c r="F38" s="179"/>
      <c r="G38" s="179"/>
    </row>
    <row r="39" spans="2:7" x14ac:dyDescent="0.25">
      <c r="B39" s="179"/>
      <c r="C39" s="179"/>
      <c r="D39" s="179"/>
      <c r="E39" s="179"/>
      <c r="F39" s="179"/>
      <c r="G39" s="179"/>
    </row>
    <row r="40" spans="2:7" x14ac:dyDescent="0.25">
      <c r="B40" s="179"/>
      <c r="C40" s="179"/>
      <c r="D40" s="179"/>
      <c r="E40" s="179"/>
      <c r="F40" s="179"/>
      <c r="G40" s="179"/>
    </row>
    <row r="41" spans="2:7" x14ac:dyDescent="0.25">
      <c r="B41" s="179"/>
      <c r="C41" s="179"/>
      <c r="D41" s="179"/>
      <c r="E41" s="179"/>
      <c r="F41" s="179"/>
      <c r="G41" s="179"/>
    </row>
    <row r="42" spans="2:7" x14ac:dyDescent="0.25">
      <c r="B42" s="179"/>
      <c r="C42" s="179"/>
      <c r="D42" s="179"/>
      <c r="E42" s="179"/>
      <c r="F42" s="179"/>
      <c r="G42" s="179"/>
    </row>
    <row r="43" spans="2:7" x14ac:dyDescent="0.25">
      <c r="B43" s="179"/>
      <c r="C43" s="179"/>
      <c r="D43" s="179"/>
      <c r="E43" s="179"/>
      <c r="F43" s="179"/>
      <c r="G43" s="179"/>
    </row>
    <row r="44" spans="2:7" x14ac:dyDescent="0.25">
      <c r="B44" s="179"/>
      <c r="C44" s="179"/>
      <c r="D44" s="179"/>
      <c r="E44" s="179"/>
      <c r="F44" s="179"/>
      <c r="G44" s="179"/>
    </row>
    <row r="45" spans="2:7" x14ac:dyDescent="0.25">
      <c r="B45" s="179"/>
      <c r="C45" s="179"/>
      <c r="D45" s="179"/>
      <c r="E45" s="179"/>
      <c r="F45" s="179"/>
      <c r="G45" s="179"/>
    </row>
    <row r="46" spans="2:7" x14ac:dyDescent="0.25">
      <c r="B46" s="179"/>
      <c r="C46" s="179"/>
      <c r="D46" s="179"/>
      <c r="E46" s="179"/>
      <c r="F46" s="179"/>
      <c r="G46" s="179"/>
    </row>
    <row r="47" spans="2:7" x14ac:dyDescent="0.25">
      <c r="B47" s="179"/>
      <c r="C47" s="179"/>
      <c r="D47" s="179"/>
      <c r="E47" s="179"/>
      <c r="F47" s="179"/>
      <c r="G47" s="179"/>
    </row>
    <row r="48" spans="2:7" x14ac:dyDescent="0.25">
      <c r="B48" s="179"/>
      <c r="C48" s="179"/>
      <c r="D48" s="179"/>
      <c r="E48" s="179"/>
      <c r="F48" s="179"/>
      <c r="G48" s="179"/>
    </row>
    <row r="49" spans="2:7" x14ac:dyDescent="0.25">
      <c r="B49" s="179"/>
      <c r="C49" s="179"/>
      <c r="D49" s="179"/>
      <c r="E49" s="179"/>
      <c r="F49" s="179"/>
      <c r="G49" s="179"/>
    </row>
    <row r="50" spans="2:7" x14ac:dyDescent="0.25">
      <c r="B50" s="179"/>
      <c r="C50" s="179"/>
      <c r="D50" s="179"/>
      <c r="E50" s="179"/>
      <c r="F50" s="179"/>
      <c r="G50" s="179"/>
    </row>
    <row r="51" spans="2:7" x14ac:dyDescent="0.25">
      <c r="B51" s="179"/>
      <c r="C51" s="179"/>
      <c r="D51" s="179"/>
      <c r="E51" s="179"/>
      <c r="F51" s="179"/>
      <c r="G51" s="179"/>
    </row>
    <row r="52" spans="2:7" x14ac:dyDescent="0.25">
      <c r="B52" s="179"/>
      <c r="C52" s="179"/>
      <c r="D52" s="179"/>
      <c r="E52" s="179"/>
      <c r="F52" s="179"/>
      <c r="G52" s="179"/>
    </row>
    <row r="53" spans="2:7" x14ac:dyDescent="0.25">
      <c r="B53" s="179"/>
      <c r="C53" s="179"/>
      <c r="D53" s="179"/>
      <c r="E53" s="179"/>
      <c r="F53" s="179"/>
      <c r="G53" s="179"/>
    </row>
    <row r="54" spans="2:7" x14ac:dyDescent="0.25">
      <c r="B54" s="179"/>
      <c r="C54" s="179"/>
      <c r="D54" s="179"/>
      <c r="E54" s="179"/>
      <c r="F54" s="179"/>
      <c r="G54" s="179"/>
    </row>
    <row r="55" spans="2:7" x14ac:dyDescent="0.25">
      <c r="B55" s="179"/>
      <c r="C55" s="179"/>
      <c r="D55" s="179"/>
      <c r="E55" s="179"/>
      <c r="F55" s="179"/>
      <c r="G55" s="179"/>
    </row>
    <row r="56" spans="2:7" x14ac:dyDescent="0.25">
      <c r="B56" s="179"/>
      <c r="C56" s="179"/>
      <c r="D56" s="179"/>
      <c r="E56" s="179"/>
      <c r="F56" s="179"/>
      <c r="G56" s="179"/>
    </row>
    <row r="57" spans="2:7" x14ac:dyDescent="0.25">
      <c r="B57" s="179"/>
      <c r="C57" s="179"/>
      <c r="D57" s="179"/>
      <c r="E57" s="179"/>
      <c r="F57" s="179"/>
      <c r="G57" s="179"/>
    </row>
    <row r="58" spans="2:7" x14ac:dyDescent="0.25">
      <c r="B58" s="179"/>
      <c r="C58" s="179"/>
      <c r="D58" s="179"/>
      <c r="E58" s="179"/>
      <c r="F58" s="179"/>
      <c r="G58" s="179"/>
    </row>
    <row r="59" spans="2:7" x14ac:dyDescent="0.25">
      <c r="B59" s="179"/>
      <c r="C59" s="179"/>
      <c r="D59" s="179"/>
      <c r="E59" s="179"/>
      <c r="F59" s="179"/>
      <c r="G59" s="179"/>
    </row>
    <row r="60" spans="2:7" x14ac:dyDescent="0.25">
      <c r="B60" s="179"/>
      <c r="C60" s="179"/>
      <c r="D60" s="179"/>
      <c r="E60" s="179"/>
      <c r="F60" s="179"/>
      <c r="G60" s="179"/>
    </row>
    <row r="61" spans="2:7" x14ac:dyDescent="0.25">
      <c r="B61" s="179"/>
      <c r="C61" s="179"/>
      <c r="D61" s="179"/>
      <c r="E61" s="179"/>
      <c r="F61" s="179"/>
      <c r="G61" s="179"/>
    </row>
    <row r="62" spans="2:7" x14ac:dyDescent="0.25">
      <c r="B62" s="179"/>
      <c r="C62" s="179"/>
      <c r="D62" s="179"/>
      <c r="E62" s="179"/>
      <c r="F62" s="179"/>
      <c r="G62" s="179"/>
    </row>
    <row r="63" spans="2:7" x14ac:dyDescent="0.25">
      <c r="B63" s="179"/>
      <c r="C63" s="179"/>
      <c r="D63" s="179"/>
      <c r="E63" s="179"/>
      <c r="F63" s="179"/>
      <c r="G63" s="179"/>
    </row>
    <row r="64" spans="2:7" x14ac:dyDescent="0.25">
      <c r="B64" s="179"/>
      <c r="C64" s="179"/>
      <c r="D64" s="179"/>
      <c r="E64" s="179"/>
      <c r="F64" s="179"/>
      <c r="G64" s="179"/>
    </row>
    <row r="65" spans="2:7" x14ac:dyDescent="0.25">
      <c r="B65" s="179"/>
      <c r="C65" s="179"/>
      <c r="D65" s="179"/>
      <c r="E65" s="179"/>
      <c r="F65" s="179"/>
      <c r="G65" s="179"/>
    </row>
    <row r="66" spans="2:7" x14ac:dyDescent="0.25">
      <c r="B66" s="179"/>
      <c r="C66" s="179"/>
      <c r="D66" s="179"/>
      <c r="E66" s="179"/>
      <c r="F66" s="179"/>
      <c r="G66" s="179"/>
    </row>
    <row r="67" spans="2:7" x14ac:dyDescent="0.25">
      <c r="B67" s="179"/>
      <c r="C67" s="179"/>
      <c r="D67" s="179"/>
      <c r="E67" s="179"/>
      <c r="F67" s="179"/>
      <c r="G67" s="179"/>
    </row>
    <row r="68" spans="2:7" x14ac:dyDescent="0.25">
      <c r="B68" s="179"/>
      <c r="C68" s="179"/>
      <c r="D68" s="179"/>
      <c r="E68" s="179"/>
      <c r="F68" s="179"/>
      <c r="G68" s="179"/>
    </row>
    <row r="69" spans="2:7" x14ac:dyDescent="0.25">
      <c r="B69" s="179"/>
      <c r="C69" s="179"/>
      <c r="D69" s="179"/>
      <c r="E69" s="179"/>
      <c r="F69" s="179"/>
      <c r="G69" s="179"/>
    </row>
    <row r="70" spans="2:7" x14ac:dyDescent="0.25">
      <c r="B70" s="179"/>
      <c r="C70" s="179"/>
      <c r="D70" s="179"/>
      <c r="E70" s="179"/>
      <c r="F70" s="179"/>
      <c r="G70" s="179"/>
    </row>
    <row r="71" spans="2:7" x14ac:dyDescent="0.25">
      <c r="B71" s="179"/>
      <c r="C71" s="179"/>
      <c r="D71" s="179"/>
      <c r="E71" s="179"/>
      <c r="F71" s="179"/>
      <c r="G71" s="179"/>
    </row>
    <row r="72" spans="2:7" x14ac:dyDescent="0.25">
      <c r="B72" s="179"/>
      <c r="C72" s="179"/>
      <c r="D72" s="179"/>
      <c r="E72" s="179"/>
      <c r="F72" s="179"/>
      <c r="G72" s="179"/>
    </row>
    <row r="73" spans="2:7" x14ac:dyDescent="0.25">
      <c r="B73" s="179"/>
      <c r="C73" s="179"/>
      <c r="D73" s="179"/>
      <c r="E73" s="179"/>
      <c r="F73" s="179"/>
      <c r="G73" s="179"/>
    </row>
    <row r="74" spans="2:7" x14ac:dyDescent="0.25">
      <c r="B74" s="179"/>
      <c r="C74" s="179"/>
      <c r="D74" s="179"/>
      <c r="E74" s="179"/>
      <c r="F74" s="179"/>
      <c r="G74" s="179"/>
    </row>
    <row r="75" spans="2:7" x14ac:dyDescent="0.25">
      <c r="B75" s="179"/>
      <c r="C75" s="179"/>
      <c r="D75" s="179"/>
      <c r="E75" s="179"/>
      <c r="F75" s="179"/>
      <c r="G75" s="179"/>
    </row>
    <row r="76" spans="2:7" x14ac:dyDescent="0.25">
      <c r="B76" s="179"/>
      <c r="C76" s="179"/>
      <c r="D76" s="179"/>
      <c r="E76" s="179"/>
      <c r="F76" s="179"/>
      <c r="G76" s="179"/>
    </row>
    <row r="77" spans="2:7" x14ac:dyDescent="0.25">
      <c r="B77" s="179"/>
      <c r="C77" s="179"/>
      <c r="D77" s="179"/>
      <c r="E77" s="179"/>
      <c r="F77" s="179"/>
      <c r="G77" s="179"/>
    </row>
    <row r="78" spans="2:7" x14ac:dyDescent="0.25">
      <c r="B78" s="179"/>
      <c r="C78" s="179"/>
      <c r="D78" s="179"/>
      <c r="E78" s="179"/>
      <c r="F78" s="179"/>
      <c r="G78" s="179"/>
    </row>
    <row r="79" spans="2:7" x14ac:dyDescent="0.25">
      <c r="B79" s="179"/>
      <c r="C79" s="179"/>
      <c r="D79" s="179"/>
      <c r="E79" s="179"/>
      <c r="F79" s="179"/>
      <c r="G79" s="179"/>
    </row>
    <row r="80" spans="2:7" x14ac:dyDescent="0.25">
      <c r="B80" s="179"/>
      <c r="C80" s="179"/>
      <c r="D80" s="179"/>
      <c r="E80" s="179"/>
      <c r="F80" s="179"/>
      <c r="G80" s="179"/>
    </row>
    <row r="81" spans="2:7" x14ac:dyDescent="0.25">
      <c r="B81" s="179"/>
      <c r="C81" s="179"/>
      <c r="D81" s="179"/>
      <c r="E81" s="179"/>
      <c r="F81" s="179"/>
      <c r="G81" s="179"/>
    </row>
    <row r="82" spans="2:7" x14ac:dyDescent="0.25">
      <c r="B82" s="179"/>
      <c r="C82" s="179"/>
      <c r="D82" s="179"/>
      <c r="E82" s="179"/>
      <c r="F82" s="179"/>
      <c r="G82" s="179"/>
    </row>
    <row r="83" spans="2:7" x14ac:dyDescent="0.25">
      <c r="B83" s="179"/>
      <c r="C83" s="179"/>
      <c r="D83" s="179"/>
      <c r="E83" s="179"/>
      <c r="F83" s="179"/>
      <c r="G83" s="179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11994'!D16</f>
        <v>0</v>
      </c>
      <c r="E16" s="97">
        <f>'Kryci_list 11994'!E16</f>
        <v>0</v>
      </c>
      <c r="F16" s="106">
        <f>'Kryci_list 11994'!F16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11994'!D17</f>
        <v>0</v>
      </c>
      <c r="E17" s="76">
        <f>'Kryci_list 11994'!E17</f>
        <v>0</v>
      </c>
      <c r="F17" s="81">
        <f>'Kryci_list 11994'!F17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11994'!D18</f>
        <v>0</v>
      </c>
      <c r="E18" s="77">
        <f>'Kryci_list 11994'!E18</f>
        <v>0</v>
      </c>
      <c r="F18" s="82">
        <f>'Kryci_list 11994'!F18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43</v>
      </c>
      <c r="D22" s="87"/>
      <c r="E22" s="90"/>
      <c r="F22" s="81">
        <f>'Kryci_list 11994'!F22</f>
        <v>0</v>
      </c>
      <c r="G22" s="60">
        <v>16</v>
      </c>
      <c r="H22" s="115" t="s">
        <v>49</v>
      </c>
      <c r="I22" s="129"/>
      <c r="J22" s="126">
        <f>'Kryci_list 11994'!J22</f>
        <v>0</v>
      </c>
    </row>
    <row r="23" spans="1:10" ht="18" customHeight="1" x14ac:dyDescent="0.25">
      <c r="A23" s="11"/>
      <c r="B23" s="61">
        <v>12</v>
      </c>
      <c r="C23" s="64" t="s">
        <v>44</v>
      </c>
      <c r="D23" s="66"/>
      <c r="E23" s="90"/>
      <c r="F23" s="82">
        <f>'Kryci_list 11994'!F23</f>
        <v>0</v>
      </c>
      <c r="G23" s="61">
        <v>17</v>
      </c>
      <c r="H23" s="116" t="s">
        <v>50</v>
      </c>
      <c r="I23" s="129"/>
      <c r="J23" s="127">
        <f>'Kryci_list 11994'!J23</f>
        <v>0</v>
      </c>
    </row>
    <row r="24" spans="1:10" ht="18" customHeight="1" x14ac:dyDescent="0.25">
      <c r="A24" s="11"/>
      <c r="B24" s="61">
        <v>13</v>
      </c>
      <c r="C24" s="64" t="s">
        <v>45</v>
      </c>
      <c r="D24" s="66"/>
      <c r="E24" s="90"/>
      <c r="F24" s="82">
        <f>'Kryci_list 11994'!F24</f>
        <v>0</v>
      </c>
      <c r="G24" s="61">
        <v>18</v>
      </c>
      <c r="H24" s="116" t="s">
        <v>51</v>
      </c>
      <c r="I24" s="129"/>
      <c r="J24" s="127">
        <f>'Kryci_list 11994'!J24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30</v>
      </c>
      <c r="I31" s="28"/>
      <c r="J31" s="190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6" t="s">
        <v>41</v>
      </c>
      <c r="H32" s="187"/>
      <c r="I32" s="188"/>
      <c r="J32" s="189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11994'!B15</f>
        <v>0</v>
      </c>
      <c r="E16" s="97">
        <f>'Rekap 11994'!C15</f>
        <v>0</v>
      </c>
      <c r="F16" s="106">
        <f>'Rekap 11994'!D15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>
        <f>'Rekap 11994'!B22</f>
        <v>0</v>
      </c>
      <c r="E17" s="76">
        <f>'Rekap 11994'!C22</f>
        <v>0</v>
      </c>
      <c r="F17" s="81">
        <f>'Rekap 11994'!D22</f>
        <v>0</v>
      </c>
      <c r="G17" s="61">
        <v>7</v>
      </c>
      <c r="H17" s="116" t="s">
        <v>34</v>
      </c>
      <c r="I17" s="129"/>
      <c r="J17" s="127">
        <f>'SO 11994'!Z81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11994'!K9:'SO 11994'!K80)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11994'!K9:'SO 11994'!K80)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30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61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62</v>
      </c>
      <c r="B8" s="144"/>
      <c r="C8" s="144"/>
      <c r="D8" s="144"/>
      <c r="E8" s="144"/>
      <c r="F8" s="144"/>
    </row>
    <row r="9" spans="1:26" x14ac:dyDescent="0.25">
      <c r="A9" s="147" t="s">
        <v>58</v>
      </c>
      <c r="B9" s="147" t="s">
        <v>52</v>
      </c>
      <c r="C9" s="147" t="s">
        <v>53</v>
      </c>
      <c r="D9" s="147" t="s">
        <v>30</v>
      </c>
      <c r="E9" s="147" t="s">
        <v>59</v>
      </c>
      <c r="F9" s="147" t="s">
        <v>60</v>
      </c>
    </row>
    <row r="10" spans="1:26" x14ac:dyDescent="0.2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64</v>
      </c>
      <c r="B11" s="157">
        <f>'SO 11994'!L12</f>
        <v>0</v>
      </c>
      <c r="C11" s="157">
        <f>'SO 11994'!M12</f>
        <v>0</v>
      </c>
      <c r="D11" s="157">
        <f>'SO 11994'!I12</f>
        <v>0</v>
      </c>
      <c r="E11" s="158">
        <f>'SO 11994'!P12</f>
        <v>3.46</v>
      </c>
      <c r="F11" s="158">
        <f>'SO 11994'!S12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65</v>
      </c>
      <c r="B12" s="157">
        <f>'SO 11994'!L23</f>
        <v>0</v>
      </c>
      <c r="C12" s="157">
        <f>'SO 11994'!M23</f>
        <v>0</v>
      </c>
      <c r="D12" s="157">
        <f>'SO 11994'!I23</f>
        <v>0</v>
      </c>
      <c r="E12" s="158">
        <f>'SO 11994'!P23</f>
        <v>4.88</v>
      </c>
      <c r="F12" s="158">
        <f>'SO 11994'!S23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66</v>
      </c>
      <c r="B13" s="157">
        <f>'SO 11994'!L42</f>
        <v>0</v>
      </c>
      <c r="C13" s="157">
        <f>'SO 11994'!M42</f>
        <v>0</v>
      </c>
      <c r="D13" s="157">
        <f>'SO 11994'!I42</f>
        <v>0</v>
      </c>
      <c r="E13" s="158">
        <f>'SO 11994'!P42</f>
        <v>0.61</v>
      </c>
      <c r="F13" s="158">
        <f>'SO 11994'!S42</f>
        <v>7.8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67</v>
      </c>
      <c r="B14" s="157">
        <f>'SO 11994'!L46</f>
        <v>0</v>
      </c>
      <c r="C14" s="157">
        <f>'SO 11994'!M46</f>
        <v>0</v>
      </c>
      <c r="D14" s="157">
        <f>'SO 11994'!I46</f>
        <v>0</v>
      </c>
      <c r="E14" s="158">
        <f>'SO 11994'!P46</f>
        <v>0</v>
      </c>
      <c r="F14" s="158">
        <f>'SO 11994'!S46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63</v>
      </c>
      <c r="B15" s="159">
        <f>'SO 11994'!L48</f>
        <v>0</v>
      </c>
      <c r="C15" s="159">
        <f>'SO 11994'!M48</f>
        <v>0</v>
      </c>
      <c r="D15" s="159">
        <f>'SO 11994'!I48</f>
        <v>0</v>
      </c>
      <c r="E15" s="160">
        <f>'SO 11994'!P48</f>
        <v>8.9499999999999993</v>
      </c>
      <c r="F15" s="160">
        <f>'SO 11994'!S48</f>
        <v>7.8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68</v>
      </c>
      <c r="B17" s="159"/>
      <c r="C17" s="157"/>
      <c r="D17" s="157"/>
      <c r="E17" s="158"/>
      <c r="F17" s="15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69</v>
      </c>
      <c r="B18" s="157">
        <f>'SO 11994'!L55</f>
        <v>0</v>
      </c>
      <c r="C18" s="157">
        <f>'SO 11994'!M55</f>
        <v>0</v>
      </c>
      <c r="D18" s="157">
        <f>'SO 11994'!I55</f>
        <v>0</v>
      </c>
      <c r="E18" s="158">
        <f>'SO 11994'!P55</f>
        <v>0.09</v>
      </c>
      <c r="F18" s="158">
        <f>'SO 11994'!S55</f>
        <v>7.0000000000000007E-2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70</v>
      </c>
      <c r="B19" s="157">
        <f>'SO 11994'!L69</f>
        <v>0</v>
      </c>
      <c r="C19" s="157">
        <f>'SO 11994'!M69</f>
        <v>0</v>
      </c>
      <c r="D19" s="157">
        <f>'SO 11994'!I69</f>
        <v>0</v>
      </c>
      <c r="E19" s="158">
        <f>'SO 11994'!P69</f>
        <v>2.87</v>
      </c>
      <c r="F19" s="158">
        <f>'SO 11994'!S69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71</v>
      </c>
      <c r="B20" s="157">
        <f>'SO 11994'!L74</f>
        <v>0</v>
      </c>
      <c r="C20" s="157">
        <f>'SO 11994'!M74</f>
        <v>0</v>
      </c>
      <c r="D20" s="157">
        <f>'SO 11994'!I74</f>
        <v>0</v>
      </c>
      <c r="E20" s="158">
        <f>'SO 11994'!P74</f>
        <v>0.04</v>
      </c>
      <c r="F20" s="158">
        <f>'SO 11994'!S74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56" t="s">
        <v>72</v>
      </c>
      <c r="B21" s="157">
        <f>'SO 11994'!L78</f>
        <v>0</v>
      </c>
      <c r="C21" s="157">
        <f>'SO 11994'!M78</f>
        <v>0</v>
      </c>
      <c r="D21" s="157">
        <f>'SO 11994'!I78</f>
        <v>0</v>
      </c>
      <c r="E21" s="158">
        <f>'SO 11994'!P78</f>
        <v>0.06</v>
      </c>
      <c r="F21" s="158">
        <f>'SO 11994'!S78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2" t="s">
        <v>68</v>
      </c>
      <c r="B22" s="159">
        <f>'SO 11994'!L80</f>
        <v>0</v>
      </c>
      <c r="C22" s="159">
        <f>'SO 11994'!M80</f>
        <v>0</v>
      </c>
      <c r="D22" s="159">
        <f>'SO 11994'!I80</f>
        <v>0</v>
      </c>
      <c r="E22" s="160">
        <f>'SO 11994'!P80</f>
        <v>3.06</v>
      </c>
      <c r="F22" s="160">
        <f>'SO 11994'!S80</f>
        <v>7.0000000000000007E-2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2" t="s">
        <v>73</v>
      </c>
      <c r="B24" s="159">
        <f>'SO 11994'!L81</f>
        <v>0</v>
      </c>
      <c r="C24" s="159">
        <f>'SO 11994'!M81</f>
        <v>0</v>
      </c>
      <c r="D24" s="159">
        <f>'SO 11994'!I81</f>
        <v>0</v>
      </c>
      <c r="E24" s="160">
        <f>'SO 11994'!P81</f>
        <v>12.01</v>
      </c>
      <c r="F24" s="160">
        <f>'SO 11994'!S81</f>
        <v>7.87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topLeftCell="B1" workbookViewId="0">
      <pane ySplit="8" topLeftCell="A64" activePane="bottomLeft" state="frozen"/>
      <selection pane="bottomLeft" activeCell="D74" sqref="D74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25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24</v>
      </c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74</v>
      </c>
      <c r="B8" s="164" t="s">
        <v>75</v>
      </c>
      <c r="C8" s="164" t="s">
        <v>76</v>
      </c>
      <c r="D8" s="164" t="s">
        <v>77</v>
      </c>
      <c r="E8" s="164" t="s">
        <v>78</v>
      </c>
      <c r="F8" s="164" t="s">
        <v>79</v>
      </c>
      <c r="G8" s="164" t="s">
        <v>80</v>
      </c>
      <c r="H8" s="164" t="s">
        <v>53</v>
      </c>
      <c r="I8" s="164" t="s">
        <v>81</v>
      </c>
      <c r="J8" s="164"/>
      <c r="K8" s="164"/>
      <c r="L8" s="164"/>
      <c r="M8" s="164"/>
      <c r="N8" s="164"/>
      <c r="O8" s="164"/>
      <c r="P8" s="164" t="s">
        <v>82</v>
      </c>
      <c r="Q8" s="161"/>
      <c r="R8" s="161"/>
      <c r="S8" s="164" t="s">
        <v>83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50.1" customHeight="1" x14ac:dyDescent="0.25">
      <c r="A11" s="171"/>
      <c r="B11" s="168" t="s">
        <v>84</v>
      </c>
      <c r="C11" s="172" t="s">
        <v>85</v>
      </c>
      <c r="D11" s="168" t="s">
        <v>185</v>
      </c>
      <c r="E11" s="168" t="s">
        <v>86</v>
      </c>
      <c r="F11" s="169">
        <v>17.759999999999998</v>
      </c>
      <c r="G11" s="170"/>
      <c r="H11" s="170"/>
      <c r="I11" s="170">
        <f>ROUND(F11*(G11+H11),2)</f>
        <v>0</v>
      </c>
      <c r="J11" s="168">
        <f>ROUND(F11*(N11),2)</f>
        <v>642.55999999999995</v>
      </c>
      <c r="K11" s="1">
        <f>ROUND(F11*(O11),2)</f>
        <v>0</v>
      </c>
      <c r="L11" s="1">
        <f>ROUND(F11*(G11),2)</f>
        <v>0</v>
      </c>
      <c r="M11" s="1"/>
      <c r="N11" s="1">
        <v>36.18</v>
      </c>
      <c r="O11" s="1"/>
      <c r="P11" s="167">
        <f>ROUND(F11*(R11),3)</f>
        <v>3.4630000000000001</v>
      </c>
      <c r="Q11" s="173"/>
      <c r="R11" s="173">
        <v>0.1949698</v>
      </c>
      <c r="S11" s="167"/>
      <c r="Z11">
        <v>0</v>
      </c>
    </row>
    <row r="12" spans="1:26" x14ac:dyDescent="0.25">
      <c r="A12" s="156"/>
      <c r="B12" s="156"/>
      <c r="C12" s="156"/>
      <c r="D12" s="156" t="s">
        <v>64</v>
      </c>
      <c r="E12" s="156"/>
      <c r="F12" s="167"/>
      <c r="G12" s="159"/>
      <c r="H12" s="159">
        <f>ROUND((SUM(M10:M11))/1,2)</f>
        <v>0</v>
      </c>
      <c r="I12" s="159">
        <f>ROUND((SUM(I10:I11))/1,2)</f>
        <v>0</v>
      </c>
      <c r="J12" s="156"/>
      <c r="K12" s="156"/>
      <c r="L12" s="156">
        <f>ROUND((SUM(L10:L11))/1,2)</f>
        <v>0</v>
      </c>
      <c r="M12" s="156">
        <f>ROUND((SUM(M10:M11))/1,2)</f>
        <v>0</v>
      </c>
      <c r="N12" s="156"/>
      <c r="O12" s="156"/>
      <c r="P12" s="174">
        <f>ROUND((SUM(P10:P11))/1,2)</f>
        <v>3.46</v>
      </c>
      <c r="Q12" s="153"/>
      <c r="R12" s="153"/>
      <c r="S12" s="174">
        <f>ROUND((SUM(S10:S11))/1,2)</f>
        <v>0</v>
      </c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"/>
      <c r="C13" s="1"/>
      <c r="D13" s="1"/>
      <c r="E13" s="1"/>
      <c r="F13" s="163"/>
      <c r="G13" s="149"/>
      <c r="H13" s="149"/>
      <c r="I13" s="149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6"/>
      <c r="B14" s="156"/>
      <c r="C14" s="156"/>
      <c r="D14" s="156" t="s">
        <v>65</v>
      </c>
      <c r="E14" s="156"/>
      <c r="F14" s="167"/>
      <c r="G14" s="157"/>
      <c r="H14" s="157"/>
      <c r="I14" s="157"/>
      <c r="J14" s="156"/>
      <c r="K14" s="156"/>
      <c r="L14" s="156"/>
      <c r="M14" s="156"/>
      <c r="N14" s="156"/>
      <c r="O14" s="156"/>
      <c r="P14" s="156"/>
      <c r="Q14" s="153"/>
      <c r="R14" s="153"/>
      <c r="S14" s="156"/>
      <c r="T14" s="153"/>
      <c r="U14" s="153"/>
      <c r="V14" s="153"/>
      <c r="W14" s="153"/>
      <c r="X14" s="153"/>
      <c r="Y14" s="153"/>
      <c r="Z14" s="153"/>
    </row>
    <row r="15" spans="1:26" ht="24.95" customHeight="1" x14ac:dyDescent="0.25">
      <c r="A15" s="171"/>
      <c r="B15" s="168" t="s">
        <v>87</v>
      </c>
      <c r="C15" s="172" t="s">
        <v>88</v>
      </c>
      <c r="D15" s="168" t="s">
        <v>89</v>
      </c>
      <c r="E15" s="168" t="s">
        <v>86</v>
      </c>
      <c r="F15" s="169">
        <v>17.760000000000002</v>
      </c>
      <c r="G15" s="170"/>
      <c r="H15" s="170"/>
      <c r="I15" s="170">
        <f t="shared" ref="I15:I22" si="0">ROUND(F15*(G15+H15),2)</f>
        <v>0</v>
      </c>
      <c r="J15" s="168">
        <f t="shared" ref="J15:J22" si="1">ROUND(F15*(N15),2)</f>
        <v>150.43</v>
      </c>
      <c r="K15" s="1">
        <f t="shared" ref="K15:K22" si="2">ROUND(F15*(O15),2)</f>
        <v>0</v>
      </c>
      <c r="L15" s="1">
        <f t="shared" ref="L15:L21" si="3">ROUND(F15*(G15),2)</f>
        <v>0</v>
      </c>
      <c r="M15" s="1"/>
      <c r="N15" s="1">
        <v>8.4700000000000006</v>
      </c>
      <c r="O15" s="1"/>
      <c r="P15" s="167">
        <f t="shared" ref="P15:P22" si="4">ROUND(F15*(R15),3)</f>
        <v>0.84699999999999998</v>
      </c>
      <c r="Q15" s="173"/>
      <c r="R15" s="173">
        <v>4.7699999999999999E-2</v>
      </c>
      <c r="S15" s="167"/>
      <c r="Z15">
        <v>0</v>
      </c>
    </row>
    <row r="16" spans="1:26" ht="24.95" customHeight="1" x14ac:dyDescent="0.25">
      <c r="A16" s="171"/>
      <c r="B16" s="168" t="s">
        <v>87</v>
      </c>
      <c r="C16" s="172" t="s">
        <v>90</v>
      </c>
      <c r="D16" s="168" t="s">
        <v>91</v>
      </c>
      <c r="E16" s="168" t="s">
        <v>86</v>
      </c>
      <c r="F16" s="169">
        <v>17.760000000000002</v>
      </c>
      <c r="G16" s="170"/>
      <c r="H16" s="170"/>
      <c r="I16" s="170">
        <f t="shared" si="0"/>
        <v>0</v>
      </c>
      <c r="J16" s="168">
        <f t="shared" si="1"/>
        <v>5.33</v>
      </c>
      <c r="K16" s="1">
        <f t="shared" si="2"/>
        <v>0</v>
      </c>
      <c r="L16" s="1">
        <f t="shared" si="3"/>
        <v>0</v>
      </c>
      <c r="M16" s="1"/>
      <c r="N16" s="1">
        <v>0.3</v>
      </c>
      <c r="O16" s="1"/>
      <c r="P16" s="167">
        <f t="shared" si="4"/>
        <v>2E-3</v>
      </c>
      <c r="Q16" s="173"/>
      <c r="R16" s="173">
        <v>1E-4</v>
      </c>
      <c r="S16" s="167"/>
      <c r="Z16">
        <v>0</v>
      </c>
    </row>
    <row r="17" spans="1:26" ht="24.95" customHeight="1" x14ac:dyDescent="0.25">
      <c r="A17" s="171"/>
      <c r="B17" s="168" t="s">
        <v>87</v>
      </c>
      <c r="C17" s="172" t="s">
        <v>92</v>
      </c>
      <c r="D17" s="168" t="s">
        <v>93</v>
      </c>
      <c r="E17" s="168" t="s">
        <v>86</v>
      </c>
      <c r="F17" s="169">
        <v>17.760000000000002</v>
      </c>
      <c r="G17" s="170"/>
      <c r="H17" s="170"/>
      <c r="I17" s="170">
        <f t="shared" si="0"/>
        <v>0</v>
      </c>
      <c r="J17" s="168">
        <f t="shared" si="1"/>
        <v>239.23</v>
      </c>
      <c r="K17" s="1">
        <f t="shared" si="2"/>
        <v>0</v>
      </c>
      <c r="L17" s="1">
        <f t="shared" si="3"/>
        <v>0</v>
      </c>
      <c r="M17" s="1"/>
      <c r="N17" s="1">
        <v>13.47</v>
      </c>
      <c r="O17" s="1"/>
      <c r="P17" s="167">
        <f t="shared" si="4"/>
        <v>0.93400000000000005</v>
      </c>
      <c r="Q17" s="173"/>
      <c r="R17" s="173">
        <v>5.2600000000000001E-2</v>
      </c>
      <c r="S17" s="167"/>
      <c r="Z17">
        <v>0</v>
      </c>
    </row>
    <row r="18" spans="1:26" ht="24.95" customHeight="1" x14ac:dyDescent="0.25">
      <c r="A18" s="171"/>
      <c r="B18" s="168" t="s">
        <v>87</v>
      </c>
      <c r="C18" s="172" t="s">
        <v>94</v>
      </c>
      <c r="D18" s="168" t="s">
        <v>95</v>
      </c>
      <c r="E18" s="168" t="s">
        <v>86</v>
      </c>
      <c r="F18" s="169">
        <v>17.760000000000002</v>
      </c>
      <c r="G18" s="170"/>
      <c r="H18" s="170"/>
      <c r="I18" s="170">
        <f t="shared" si="0"/>
        <v>0</v>
      </c>
      <c r="J18" s="168">
        <f t="shared" si="1"/>
        <v>5.33</v>
      </c>
      <c r="K18" s="1">
        <f t="shared" si="2"/>
        <v>0</v>
      </c>
      <c r="L18" s="1">
        <f t="shared" si="3"/>
        <v>0</v>
      </c>
      <c r="M18" s="1"/>
      <c r="N18" s="1">
        <v>0.3</v>
      </c>
      <c r="O18" s="1"/>
      <c r="P18" s="167">
        <f t="shared" si="4"/>
        <v>2E-3</v>
      </c>
      <c r="Q18" s="173"/>
      <c r="R18" s="173">
        <v>1.3999999999999999E-4</v>
      </c>
      <c r="S18" s="167"/>
      <c r="Z18">
        <v>0</v>
      </c>
    </row>
    <row r="19" spans="1:26" ht="24.95" customHeight="1" x14ac:dyDescent="0.25">
      <c r="A19" s="171"/>
      <c r="B19" s="168" t="s">
        <v>84</v>
      </c>
      <c r="C19" s="172" t="s">
        <v>96</v>
      </c>
      <c r="D19" s="168" t="s">
        <v>97</v>
      </c>
      <c r="E19" s="168" t="s">
        <v>86</v>
      </c>
      <c r="F19" s="169">
        <v>40.22</v>
      </c>
      <c r="G19" s="170"/>
      <c r="H19" s="170"/>
      <c r="I19" s="170">
        <f t="shared" si="0"/>
        <v>0</v>
      </c>
      <c r="J19" s="168">
        <f t="shared" si="1"/>
        <v>535.73</v>
      </c>
      <c r="K19" s="1">
        <f t="shared" si="2"/>
        <v>0</v>
      </c>
      <c r="L19" s="1">
        <f t="shared" si="3"/>
        <v>0</v>
      </c>
      <c r="M19" s="1"/>
      <c r="N19" s="1">
        <v>13.32</v>
      </c>
      <c r="O19" s="1"/>
      <c r="P19" s="167">
        <f t="shared" si="4"/>
        <v>2.3069999999999999</v>
      </c>
      <c r="Q19" s="173"/>
      <c r="R19" s="173">
        <v>5.7349999999999998E-2</v>
      </c>
      <c r="S19" s="167"/>
      <c r="Z19">
        <v>0</v>
      </c>
    </row>
    <row r="20" spans="1:26" ht="24.95" customHeight="1" x14ac:dyDescent="0.25">
      <c r="A20" s="171"/>
      <c r="B20" s="168" t="s">
        <v>87</v>
      </c>
      <c r="C20" s="172" t="s">
        <v>98</v>
      </c>
      <c r="D20" s="168" t="s">
        <v>99</v>
      </c>
      <c r="E20" s="168" t="s">
        <v>86</v>
      </c>
      <c r="F20" s="169">
        <v>14.836</v>
      </c>
      <c r="G20" s="170"/>
      <c r="H20" s="170"/>
      <c r="I20" s="170">
        <f t="shared" si="0"/>
        <v>0</v>
      </c>
      <c r="J20" s="168">
        <f t="shared" si="1"/>
        <v>93.17</v>
      </c>
      <c r="K20" s="1">
        <f t="shared" si="2"/>
        <v>0</v>
      </c>
      <c r="L20" s="1">
        <f t="shared" si="3"/>
        <v>0</v>
      </c>
      <c r="M20" s="1"/>
      <c r="N20" s="1">
        <v>6.28</v>
      </c>
      <c r="O20" s="1"/>
      <c r="P20" s="167">
        <f t="shared" si="4"/>
        <v>0.73899999999999999</v>
      </c>
      <c r="Q20" s="173"/>
      <c r="R20" s="173">
        <v>4.9799999999999997E-2</v>
      </c>
      <c r="S20" s="167"/>
      <c r="Z20">
        <v>0</v>
      </c>
    </row>
    <row r="21" spans="1:26" ht="24.95" customHeight="1" x14ac:dyDescent="0.25">
      <c r="A21" s="171"/>
      <c r="B21" s="168" t="s">
        <v>87</v>
      </c>
      <c r="C21" s="172" t="s">
        <v>100</v>
      </c>
      <c r="D21" s="168" t="s">
        <v>101</v>
      </c>
      <c r="E21" s="168" t="s">
        <v>102</v>
      </c>
      <c r="F21" s="169">
        <v>4.8999999999999995</v>
      </c>
      <c r="G21" s="170"/>
      <c r="H21" s="170"/>
      <c r="I21" s="170">
        <f t="shared" si="0"/>
        <v>0</v>
      </c>
      <c r="J21" s="168">
        <f t="shared" si="1"/>
        <v>22.34</v>
      </c>
      <c r="K21" s="1">
        <f t="shared" si="2"/>
        <v>0</v>
      </c>
      <c r="L21" s="1">
        <f t="shared" si="3"/>
        <v>0</v>
      </c>
      <c r="M21" s="1"/>
      <c r="N21" s="1">
        <v>4.5600000000000005</v>
      </c>
      <c r="O21" s="1"/>
      <c r="P21" s="167">
        <f t="shared" si="4"/>
        <v>3.3000000000000002E-2</v>
      </c>
      <c r="Q21" s="173"/>
      <c r="R21" s="173">
        <v>6.7000000000000002E-3</v>
      </c>
      <c r="S21" s="167"/>
      <c r="Z21">
        <v>0</v>
      </c>
    </row>
    <row r="22" spans="1:26" ht="24.95" customHeight="1" x14ac:dyDescent="0.25">
      <c r="A22" s="171"/>
      <c r="B22" s="168" t="s">
        <v>103</v>
      </c>
      <c r="C22" s="172" t="s">
        <v>104</v>
      </c>
      <c r="D22" s="168" t="s">
        <v>186</v>
      </c>
      <c r="E22" s="168" t="s">
        <v>102</v>
      </c>
      <c r="F22" s="169">
        <v>4.8999999999999995</v>
      </c>
      <c r="G22" s="170"/>
      <c r="H22" s="170"/>
      <c r="I22" s="170">
        <f t="shared" si="0"/>
        <v>0</v>
      </c>
      <c r="J22" s="168">
        <f t="shared" si="1"/>
        <v>89.72</v>
      </c>
      <c r="K22" s="1">
        <f t="shared" si="2"/>
        <v>0</v>
      </c>
      <c r="L22" s="1"/>
      <c r="M22" s="1">
        <f>ROUND(F22*(H22),2)</f>
        <v>0</v>
      </c>
      <c r="N22" s="1">
        <v>18.309999999999999</v>
      </c>
      <c r="O22" s="1"/>
      <c r="P22" s="167">
        <f t="shared" si="4"/>
        <v>1.0999999999999999E-2</v>
      </c>
      <c r="Q22" s="173"/>
      <c r="R22" s="173">
        <v>2.2499999999999998E-3</v>
      </c>
      <c r="S22" s="167"/>
      <c r="Z22">
        <v>0</v>
      </c>
    </row>
    <row r="23" spans="1:26" x14ac:dyDescent="0.25">
      <c r="A23" s="156"/>
      <c r="B23" s="156"/>
      <c r="C23" s="156"/>
      <c r="D23" s="156" t="s">
        <v>65</v>
      </c>
      <c r="E23" s="156"/>
      <c r="F23" s="167"/>
      <c r="G23" s="159"/>
      <c r="H23" s="159">
        <f>ROUND((SUM(M14:M22))/1,2)</f>
        <v>0</v>
      </c>
      <c r="I23" s="159">
        <f>ROUND((SUM(I14:I22))/1,2)</f>
        <v>0</v>
      </c>
      <c r="J23" s="156"/>
      <c r="K23" s="156"/>
      <c r="L23" s="156">
        <f>ROUND((SUM(L14:L22))/1,2)</f>
        <v>0</v>
      </c>
      <c r="M23" s="156">
        <f>ROUND((SUM(M14:M22))/1,2)</f>
        <v>0</v>
      </c>
      <c r="N23" s="156"/>
      <c r="O23" s="156"/>
      <c r="P23" s="174">
        <f>ROUND((SUM(P14:P22))/1,2)</f>
        <v>4.88</v>
      </c>
      <c r="Q23" s="153"/>
      <c r="R23" s="153"/>
      <c r="S23" s="174">
        <f>ROUND((SUM(S14:S22))/1,2)</f>
        <v>0</v>
      </c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6"/>
      <c r="B25" s="156"/>
      <c r="C25" s="156"/>
      <c r="D25" s="156" t="s">
        <v>66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95" customHeight="1" x14ac:dyDescent="0.25">
      <c r="A26" s="171"/>
      <c r="B26" s="168" t="s">
        <v>105</v>
      </c>
      <c r="C26" s="172" t="s">
        <v>106</v>
      </c>
      <c r="D26" s="168" t="s">
        <v>107</v>
      </c>
      <c r="E26" s="168" t="s">
        <v>108</v>
      </c>
      <c r="F26" s="169">
        <v>28</v>
      </c>
      <c r="G26" s="170"/>
      <c r="H26" s="170"/>
      <c r="I26" s="170">
        <f t="shared" ref="I26:I41" si="5">ROUND(F26*(G26+H26),2)</f>
        <v>0</v>
      </c>
      <c r="J26" s="168">
        <f t="shared" ref="J26:J41" si="6">ROUND(F26*(N26),2)</f>
        <v>12.6</v>
      </c>
      <c r="K26" s="1">
        <f t="shared" ref="K26:K41" si="7">ROUND(F26*(O26),2)</f>
        <v>0</v>
      </c>
      <c r="L26" s="1">
        <f t="shared" ref="L26:L41" si="8">ROUND(F26*(G26),2)</f>
        <v>0</v>
      </c>
      <c r="M26" s="1"/>
      <c r="N26" s="1">
        <v>0.45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105</v>
      </c>
      <c r="C27" s="172" t="s">
        <v>109</v>
      </c>
      <c r="D27" s="168" t="s">
        <v>110</v>
      </c>
      <c r="E27" s="168" t="s">
        <v>86</v>
      </c>
      <c r="F27" s="169">
        <v>3.4299999999999993</v>
      </c>
      <c r="G27" s="170"/>
      <c r="H27" s="170"/>
      <c r="I27" s="170">
        <f t="shared" si="5"/>
        <v>0</v>
      </c>
      <c r="J27" s="168">
        <f t="shared" si="6"/>
        <v>33.96</v>
      </c>
      <c r="K27" s="1">
        <f t="shared" si="7"/>
        <v>0</v>
      </c>
      <c r="L27" s="1">
        <f t="shared" si="8"/>
        <v>0</v>
      </c>
      <c r="M27" s="1"/>
      <c r="N27" s="1">
        <v>9.9</v>
      </c>
      <c r="O27" s="1"/>
      <c r="P27" s="167">
        <f>ROUND(F27*(R27),3)</f>
        <v>8.0000000000000002E-3</v>
      </c>
      <c r="Q27" s="173"/>
      <c r="R27" s="173">
        <v>2.2499999999999998E-3</v>
      </c>
      <c r="S27" s="167">
        <f>ROUND(F27*(X27),3)</f>
        <v>0.25700000000000001</v>
      </c>
      <c r="X27">
        <v>7.4999999999999997E-2</v>
      </c>
      <c r="Z27">
        <v>0</v>
      </c>
    </row>
    <row r="28" spans="1:26" ht="24.95" customHeight="1" x14ac:dyDescent="0.25">
      <c r="A28" s="171"/>
      <c r="B28" s="168" t="s">
        <v>105</v>
      </c>
      <c r="C28" s="172" t="s">
        <v>111</v>
      </c>
      <c r="D28" s="168" t="s">
        <v>112</v>
      </c>
      <c r="E28" s="168" t="s">
        <v>86</v>
      </c>
      <c r="F28" s="169">
        <v>60.606000000000009</v>
      </c>
      <c r="G28" s="170"/>
      <c r="H28" s="170"/>
      <c r="I28" s="170">
        <f t="shared" si="5"/>
        <v>0</v>
      </c>
      <c r="J28" s="168">
        <f t="shared" si="6"/>
        <v>298.18</v>
      </c>
      <c r="K28" s="1">
        <f t="shared" si="7"/>
        <v>0</v>
      </c>
      <c r="L28" s="1">
        <f t="shared" si="8"/>
        <v>0</v>
      </c>
      <c r="M28" s="1"/>
      <c r="N28" s="1">
        <v>4.92</v>
      </c>
      <c r="O28" s="1"/>
      <c r="P28" s="167">
        <f>ROUND(F28*(R28),3)</f>
        <v>5.7000000000000002E-2</v>
      </c>
      <c r="Q28" s="173"/>
      <c r="R28" s="173">
        <v>9.3999999999999997E-4</v>
      </c>
      <c r="S28" s="167">
        <f>ROUND(F28*(X28),3)</f>
        <v>3.2730000000000001</v>
      </c>
      <c r="X28">
        <v>5.3999999999999999E-2</v>
      </c>
      <c r="Z28">
        <v>0</v>
      </c>
    </row>
    <row r="29" spans="1:26" ht="24.95" customHeight="1" x14ac:dyDescent="0.25">
      <c r="A29" s="171"/>
      <c r="B29" s="168" t="s">
        <v>113</v>
      </c>
      <c r="C29" s="172" t="s">
        <v>114</v>
      </c>
      <c r="D29" s="168" t="s">
        <v>115</v>
      </c>
      <c r="E29" s="168" t="s">
        <v>86</v>
      </c>
      <c r="F29" s="169">
        <v>14</v>
      </c>
      <c r="G29" s="170"/>
      <c r="H29" s="170"/>
      <c r="I29" s="170">
        <f t="shared" si="5"/>
        <v>0</v>
      </c>
      <c r="J29" s="168">
        <f t="shared" si="6"/>
        <v>47.88</v>
      </c>
      <c r="K29" s="1">
        <f t="shared" si="7"/>
        <v>0</v>
      </c>
      <c r="L29" s="1">
        <f t="shared" si="8"/>
        <v>0</v>
      </c>
      <c r="M29" s="1"/>
      <c r="N29" s="1">
        <v>3.42</v>
      </c>
      <c r="O29" s="1"/>
      <c r="P29" s="167">
        <f>ROUND(F29*(R29),3)</f>
        <v>2.3E-2</v>
      </c>
      <c r="Q29" s="173"/>
      <c r="R29" s="173">
        <v>1.66E-3</v>
      </c>
      <c r="S29" s="167"/>
      <c r="Z29">
        <v>0</v>
      </c>
    </row>
    <row r="30" spans="1:26" ht="24.95" customHeight="1" x14ac:dyDescent="0.25">
      <c r="A30" s="171"/>
      <c r="B30" s="168" t="s">
        <v>105</v>
      </c>
      <c r="C30" s="172" t="s">
        <v>116</v>
      </c>
      <c r="D30" s="168" t="s">
        <v>117</v>
      </c>
      <c r="E30" s="168" t="s">
        <v>86</v>
      </c>
      <c r="F30" s="169">
        <v>1.9599999999999997</v>
      </c>
      <c r="G30" s="170"/>
      <c r="H30" s="170"/>
      <c r="I30" s="170">
        <f t="shared" si="5"/>
        <v>0</v>
      </c>
      <c r="J30" s="168">
        <f t="shared" si="6"/>
        <v>7.57</v>
      </c>
      <c r="K30" s="1">
        <f t="shared" si="7"/>
        <v>0</v>
      </c>
      <c r="L30" s="1">
        <f t="shared" si="8"/>
        <v>0</v>
      </c>
      <c r="M30" s="1"/>
      <c r="N30" s="1">
        <v>3.86</v>
      </c>
      <c r="O30" s="1"/>
      <c r="P30" s="167"/>
      <c r="Q30" s="173"/>
      <c r="R30" s="173"/>
      <c r="S30" s="167">
        <f>ROUND(F30*(X30),3)</f>
        <v>1.4E-2</v>
      </c>
      <c r="X30">
        <v>7.0000000000000001E-3</v>
      </c>
      <c r="Z30">
        <v>0</v>
      </c>
    </row>
    <row r="31" spans="1:26" ht="24.95" customHeight="1" x14ac:dyDescent="0.25">
      <c r="A31" s="171"/>
      <c r="B31" s="168" t="s">
        <v>105</v>
      </c>
      <c r="C31" s="172" t="s">
        <v>118</v>
      </c>
      <c r="D31" s="168" t="s">
        <v>119</v>
      </c>
      <c r="E31" s="168" t="s">
        <v>86</v>
      </c>
      <c r="F31" s="169">
        <v>80.808000000000007</v>
      </c>
      <c r="G31" s="170"/>
      <c r="H31" s="170"/>
      <c r="I31" s="170">
        <f t="shared" si="5"/>
        <v>0</v>
      </c>
      <c r="J31" s="168">
        <f t="shared" si="6"/>
        <v>213.33</v>
      </c>
      <c r="K31" s="1">
        <f t="shared" si="7"/>
        <v>0</v>
      </c>
      <c r="L31" s="1">
        <f t="shared" si="8"/>
        <v>0</v>
      </c>
      <c r="M31" s="1"/>
      <c r="N31" s="1">
        <v>2.64</v>
      </c>
      <c r="O31" s="1"/>
      <c r="P31" s="167"/>
      <c r="Q31" s="173"/>
      <c r="R31" s="173"/>
      <c r="S31" s="167">
        <f>ROUND(F31*(X31),3)</f>
        <v>0.32300000000000001</v>
      </c>
      <c r="X31">
        <v>4.0000000000000001E-3</v>
      </c>
      <c r="Z31">
        <v>0</v>
      </c>
    </row>
    <row r="32" spans="1:26" ht="24.95" customHeight="1" x14ac:dyDescent="0.25">
      <c r="A32" s="171"/>
      <c r="B32" s="168" t="s">
        <v>113</v>
      </c>
      <c r="C32" s="172" t="s">
        <v>120</v>
      </c>
      <c r="D32" s="168" t="s">
        <v>121</v>
      </c>
      <c r="E32" s="168" t="s">
        <v>86</v>
      </c>
      <c r="F32" s="169">
        <v>76.8</v>
      </c>
      <c r="G32" s="170"/>
      <c r="H32" s="170"/>
      <c r="I32" s="170">
        <f t="shared" si="5"/>
        <v>0</v>
      </c>
      <c r="J32" s="168">
        <f t="shared" si="6"/>
        <v>439.3</v>
      </c>
      <c r="K32" s="1">
        <f t="shared" si="7"/>
        <v>0</v>
      </c>
      <c r="L32" s="1">
        <f t="shared" si="8"/>
        <v>0</v>
      </c>
      <c r="M32" s="1"/>
      <c r="N32" s="1">
        <v>5.72</v>
      </c>
      <c r="O32" s="1"/>
      <c r="P32" s="167">
        <f>ROUND(F32*(R32),3)</f>
        <v>0.45500000000000002</v>
      </c>
      <c r="Q32" s="173"/>
      <c r="R32" s="173">
        <v>5.9199999999999999E-3</v>
      </c>
      <c r="S32" s="167"/>
      <c r="Z32">
        <v>0</v>
      </c>
    </row>
    <row r="33" spans="1:26" ht="24.95" customHeight="1" x14ac:dyDescent="0.25">
      <c r="A33" s="171"/>
      <c r="B33" s="168" t="s">
        <v>113</v>
      </c>
      <c r="C33" s="172" t="s">
        <v>122</v>
      </c>
      <c r="D33" s="168" t="s">
        <v>123</v>
      </c>
      <c r="E33" s="168" t="s">
        <v>86</v>
      </c>
      <c r="F33" s="169">
        <v>24</v>
      </c>
      <c r="G33" s="170"/>
      <c r="H33" s="170"/>
      <c r="I33" s="170">
        <f t="shared" si="5"/>
        <v>0</v>
      </c>
      <c r="J33" s="168">
        <f t="shared" si="6"/>
        <v>57.6</v>
      </c>
      <c r="K33" s="1">
        <f t="shared" si="7"/>
        <v>0</v>
      </c>
      <c r="L33" s="1">
        <f t="shared" si="8"/>
        <v>0</v>
      </c>
      <c r="M33" s="1"/>
      <c r="N33" s="1">
        <v>2.4</v>
      </c>
      <c r="O33" s="1"/>
      <c r="P33" s="167">
        <f>ROUND(F33*(R33),3)</f>
        <v>3.6999999999999998E-2</v>
      </c>
      <c r="Q33" s="173"/>
      <c r="R33" s="173">
        <v>1.5299999999999999E-3</v>
      </c>
      <c r="S33" s="167"/>
      <c r="Z33">
        <v>0</v>
      </c>
    </row>
    <row r="34" spans="1:26" ht="24.95" customHeight="1" x14ac:dyDescent="0.25">
      <c r="A34" s="171"/>
      <c r="B34" s="168" t="s">
        <v>105</v>
      </c>
      <c r="C34" s="172" t="s">
        <v>124</v>
      </c>
      <c r="D34" s="168" t="s">
        <v>125</v>
      </c>
      <c r="E34" s="168" t="s">
        <v>86</v>
      </c>
      <c r="F34" s="169">
        <v>47.952000000000005</v>
      </c>
      <c r="G34" s="170"/>
      <c r="H34" s="170"/>
      <c r="I34" s="170">
        <f t="shared" si="5"/>
        <v>0</v>
      </c>
      <c r="J34" s="168">
        <f t="shared" si="6"/>
        <v>259.42</v>
      </c>
      <c r="K34" s="1">
        <f t="shared" si="7"/>
        <v>0</v>
      </c>
      <c r="L34" s="1">
        <f t="shared" si="8"/>
        <v>0</v>
      </c>
      <c r="M34" s="1"/>
      <c r="N34" s="1">
        <v>5.41</v>
      </c>
      <c r="O34" s="1"/>
      <c r="P34" s="167">
        <f>ROUND(F34*(R34),3)</f>
        <v>3.3000000000000002E-2</v>
      </c>
      <c r="Q34" s="173"/>
      <c r="R34" s="173">
        <v>6.8000000000000005E-4</v>
      </c>
      <c r="S34" s="167">
        <f>ROUND(F34*(X34),3)</f>
        <v>3.9319999999999999</v>
      </c>
      <c r="X34">
        <v>8.2000000000000003E-2</v>
      </c>
      <c r="Z34">
        <v>0</v>
      </c>
    </row>
    <row r="35" spans="1:26" ht="24.95" customHeight="1" x14ac:dyDescent="0.25">
      <c r="A35" s="171"/>
      <c r="B35" s="168" t="s">
        <v>87</v>
      </c>
      <c r="C35" s="172" t="s">
        <v>126</v>
      </c>
      <c r="D35" s="168" t="s">
        <v>127</v>
      </c>
      <c r="E35" s="168" t="s">
        <v>86</v>
      </c>
      <c r="F35" s="169">
        <v>310</v>
      </c>
      <c r="G35" s="170"/>
      <c r="H35" s="170"/>
      <c r="I35" s="170">
        <f t="shared" si="5"/>
        <v>0</v>
      </c>
      <c r="J35" s="168">
        <f t="shared" si="6"/>
        <v>654.1</v>
      </c>
      <c r="K35" s="1">
        <f t="shared" si="7"/>
        <v>0</v>
      </c>
      <c r="L35" s="1">
        <f t="shared" si="8"/>
        <v>0</v>
      </c>
      <c r="M35" s="1"/>
      <c r="N35" s="1">
        <v>2.11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105</v>
      </c>
      <c r="C36" s="172" t="s">
        <v>128</v>
      </c>
      <c r="D36" s="168" t="s">
        <v>129</v>
      </c>
      <c r="E36" s="168" t="s">
        <v>130</v>
      </c>
      <c r="F36" s="169">
        <v>7.7989900000000016</v>
      </c>
      <c r="G36" s="170"/>
      <c r="H36" s="170"/>
      <c r="I36" s="170">
        <f t="shared" si="5"/>
        <v>0</v>
      </c>
      <c r="J36" s="168">
        <f t="shared" si="6"/>
        <v>63.41</v>
      </c>
      <c r="K36" s="1">
        <f t="shared" si="7"/>
        <v>0</v>
      </c>
      <c r="L36" s="1">
        <f t="shared" si="8"/>
        <v>0</v>
      </c>
      <c r="M36" s="1"/>
      <c r="N36" s="1">
        <v>8.1300000000000008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105</v>
      </c>
      <c r="C37" s="172" t="s">
        <v>131</v>
      </c>
      <c r="D37" s="168" t="s">
        <v>132</v>
      </c>
      <c r="E37" s="168" t="s">
        <v>130</v>
      </c>
      <c r="F37" s="169">
        <v>23.397000000000002</v>
      </c>
      <c r="G37" s="170"/>
      <c r="H37" s="170"/>
      <c r="I37" s="170">
        <f t="shared" si="5"/>
        <v>0</v>
      </c>
      <c r="J37" s="168">
        <f t="shared" si="6"/>
        <v>21.29</v>
      </c>
      <c r="K37" s="1">
        <f t="shared" si="7"/>
        <v>0</v>
      </c>
      <c r="L37" s="1">
        <f t="shared" si="8"/>
        <v>0</v>
      </c>
      <c r="M37" s="1"/>
      <c r="N37" s="1">
        <v>0.91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133</v>
      </c>
      <c r="C38" s="172" t="s">
        <v>134</v>
      </c>
      <c r="D38" s="168" t="s">
        <v>135</v>
      </c>
      <c r="E38" s="168" t="s">
        <v>130</v>
      </c>
      <c r="F38" s="169">
        <v>7.7990000000000004</v>
      </c>
      <c r="G38" s="170"/>
      <c r="H38" s="170"/>
      <c r="I38" s="170">
        <f t="shared" si="5"/>
        <v>0</v>
      </c>
      <c r="J38" s="168">
        <f t="shared" si="6"/>
        <v>30.49</v>
      </c>
      <c r="K38" s="1">
        <f t="shared" si="7"/>
        <v>0</v>
      </c>
      <c r="L38" s="1">
        <f t="shared" si="8"/>
        <v>0</v>
      </c>
      <c r="M38" s="1"/>
      <c r="N38" s="1">
        <v>3.91</v>
      </c>
      <c r="O38" s="1"/>
      <c r="P38" s="167"/>
      <c r="Q38" s="173"/>
      <c r="R38" s="173"/>
      <c r="S38" s="167"/>
      <c r="Z38">
        <v>0</v>
      </c>
    </row>
    <row r="39" spans="1:26" ht="24.95" customHeight="1" x14ac:dyDescent="0.25">
      <c r="A39" s="171"/>
      <c r="B39" s="168" t="s">
        <v>133</v>
      </c>
      <c r="C39" s="172" t="s">
        <v>136</v>
      </c>
      <c r="D39" s="168" t="s">
        <v>137</v>
      </c>
      <c r="E39" s="168" t="s">
        <v>130</v>
      </c>
      <c r="F39" s="169">
        <v>93.588000000000008</v>
      </c>
      <c r="G39" s="170"/>
      <c r="H39" s="170"/>
      <c r="I39" s="170">
        <f t="shared" si="5"/>
        <v>0</v>
      </c>
      <c r="J39" s="168">
        <f t="shared" si="6"/>
        <v>17.78</v>
      </c>
      <c r="K39" s="1">
        <f t="shared" si="7"/>
        <v>0</v>
      </c>
      <c r="L39" s="1">
        <f t="shared" si="8"/>
        <v>0</v>
      </c>
      <c r="M39" s="1"/>
      <c r="N39" s="1">
        <v>0.19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133</v>
      </c>
      <c r="C40" s="172" t="s">
        <v>138</v>
      </c>
      <c r="D40" s="168" t="s">
        <v>139</v>
      </c>
      <c r="E40" s="168" t="s">
        <v>130</v>
      </c>
      <c r="F40" s="169">
        <v>7.7990000000000004</v>
      </c>
      <c r="G40" s="170"/>
      <c r="H40" s="170"/>
      <c r="I40" s="170">
        <f t="shared" si="5"/>
        <v>0</v>
      </c>
      <c r="J40" s="168">
        <f t="shared" si="6"/>
        <v>33.299999999999997</v>
      </c>
      <c r="K40" s="1">
        <f t="shared" si="7"/>
        <v>0</v>
      </c>
      <c r="L40" s="1">
        <f t="shared" si="8"/>
        <v>0</v>
      </c>
      <c r="M40" s="1"/>
      <c r="N40" s="1">
        <v>4.2699999999999996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/>
      <c r="B41" s="168" t="s">
        <v>105</v>
      </c>
      <c r="C41" s="172" t="s">
        <v>140</v>
      </c>
      <c r="D41" s="168" t="s">
        <v>141</v>
      </c>
      <c r="E41" s="168" t="s">
        <v>142</v>
      </c>
      <c r="F41" s="169">
        <v>7.7990000000000004</v>
      </c>
      <c r="G41" s="170"/>
      <c r="H41" s="170"/>
      <c r="I41" s="170">
        <f t="shared" si="5"/>
        <v>0</v>
      </c>
      <c r="J41" s="168">
        <f t="shared" si="6"/>
        <v>152.08000000000001</v>
      </c>
      <c r="K41" s="1">
        <f t="shared" si="7"/>
        <v>0</v>
      </c>
      <c r="L41" s="1">
        <f t="shared" si="8"/>
        <v>0</v>
      </c>
      <c r="M41" s="1"/>
      <c r="N41" s="1">
        <v>19.5</v>
      </c>
      <c r="O41" s="1"/>
      <c r="P41" s="167"/>
      <c r="Q41" s="173"/>
      <c r="R41" s="173"/>
      <c r="S41" s="167"/>
      <c r="Z41">
        <v>0</v>
      </c>
    </row>
    <row r="42" spans="1:26" x14ac:dyDescent="0.25">
      <c r="A42" s="156"/>
      <c r="B42" s="156"/>
      <c r="C42" s="156"/>
      <c r="D42" s="156" t="s">
        <v>66</v>
      </c>
      <c r="E42" s="156"/>
      <c r="F42" s="167"/>
      <c r="G42" s="159"/>
      <c r="H42" s="159">
        <f>ROUND((SUM(M25:M41))/1,2)</f>
        <v>0</v>
      </c>
      <c r="I42" s="159">
        <f>ROUND((SUM(I25:I41))/1,2)</f>
        <v>0</v>
      </c>
      <c r="J42" s="156"/>
      <c r="K42" s="156"/>
      <c r="L42" s="156">
        <f>ROUND((SUM(L25:L41))/1,2)</f>
        <v>0</v>
      </c>
      <c r="M42" s="156">
        <f>ROUND((SUM(M25:M41))/1,2)</f>
        <v>0</v>
      </c>
      <c r="N42" s="156"/>
      <c r="O42" s="156"/>
      <c r="P42" s="174">
        <f>ROUND((SUM(P25:P41))/1,2)</f>
        <v>0.61</v>
      </c>
      <c r="Q42" s="153"/>
      <c r="R42" s="153"/>
      <c r="S42" s="174">
        <f>ROUND((SUM(S25:S41))/1,2)</f>
        <v>7.8</v>
      </c>
      <c r="T42" s="153"/>
      <c r="U42" s="153"/>
      <c r="V42" s="153"/>
      <c r="W42" s="153"/>
      <c r="X42" s="153"/>
      <c r="Y42" s="153"/>
      <c r="Z42" s="153"/>
    </row>
    <row r="43" spans="1:26" x14ac:dyDescent="0.25">
      <c r="A43" s="1"/>
      <c r="B43" s="1"/>
      <c r="C43" s="1"/>
      <c r="D43" s="1"/>
      <c r="E43" s="1"/>
      <c r="F43" s="163"/>
      <c r="G43" s="149"/>
      <c r="H43" s="149"/>
      <c r="I43" s="149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6"/>
      <c r="B44" s="156"/>
      <c r="C44" s="156"/>
      <c r="D44" s="156" t="s">
        <v>67</v>
      </c>
      <c r="E44" s="156"/>
      <c r="F44" s="167"/>
      <c r="G44" s="157"/>
      <c r="H44" s="157"/>
      <c r="I44" s="157"/>
      <c r="J44" s="156"/>
      <c r="K44" s="156"/>
      <c r="L44" s="156"/>
      <c r="M44" s="156"/>
      <c r="N44" s="156"/>
      <c r="O44" s="156"/>
      <c r="P44" s="156"/>
      <c r="Q44" s="153"/>
      <c r="R44" s="153"/>
      <c r="S44" s="156"/>
      <c r="T44" s="153"/>
      <c r="U44" s="153"/>
      <c r="V44" s="153"/>
      <c r="W44" s="153"/>
      <c r="X44" s="153"/>
      <c r="Y44" s="153"/>
      <c r="Z44" s="153"/>
    </row>
    <row r="45" spans="1:26" ht="24.95" customHeight="1" x14ac:dyDescent="0.25">
      <c r="A45" s="171"/>
      <c r="B45" s="168" t="s">
        <v>84</v>
      </c>
      <c r="C45" s="172" t="s">
        <v>143</v>
      </c>
      <c r="D45" s="168" t="s">
        <v>144</v>
      </c>
      <c r="E45" s="168" t="s">
        <v>130</v>
      </c>
      <c r="F45" s="169">
        <v>11.823169348000002</v>
      </c>
      <c r="G45" s="170"/>
      <c r="H45" s="170"/>
      <c r="I45" s="170">
        <f>ROUND(F45*(G45+H45),2)</f>
        <v>0</v>
      </c>
      <c r="J45" s="168">
        <f>ROUND(F45*(N45),2)</f>
        <v>332.7</v>
      </c>
      <c r="K45" s="1">
        <f>ROUND(F45*(O45),2)</f>
        <v>0</v>
      </c>
      <c r="L45" s="1">
        <f>ROUND(F45*(G45),2)</f>
        <v>0</v>
      </c>
      <c r="M45" s="1"/>
      <c r="N45" s="1">
        <v>28.14</v>
      </c>
      <c r="O45" s="1"/>
      <c r="P45" s="167"/>
      <c r="Q45" s="173"/>
      <c r="R45" s="173"/>
      <c r="S45" s="167"/>
      <c r="Z45">
        <v>0</v>
      </c>
    </row>
    <row r="46" spans="1:26" x14ac:dyDescent="0.25">
      <c r="A46" s="156"/>
      <c r="B46" s="156"/>
      <c r="C46" s="156"/>
      <c r="D46" s="156" t="s">
        <v>67</v>
      </c>
      <c r="E46" s="156"/>
      <c r="F46" s="167"/>
      <c r="G46" s="159"/>
      <c r="H46" s="159">
        <f>ROUND((SUM(M44:M45))/1,2)</f>
        <v>0</v>
      </c>
      <c r="I46" s="159">
        <f>ROUND((SUM(I44:I45))/1,2)</f>
        <v>0</v>
      </c>
      <c r="J46" s="156"/>
      <c r="K46" s="156"/>
      <c r="L46" s="156">
        <f>ROUND((SUM(L44:L45))/1,2)</f>
        <v>0</v>
      </c>
      <c r="M46" s="156">
        <f>ROUND((SUM(M44:M45))/1,2)</f>
        <v>0</v>
      </c>
      <c r="N46" s="156"/>
      <c r="O46" s="156"/>
      <c r="P46" s="174">
        <f>ROUND((SUM(P44:P45))/1,2)</f>
        <v>0</v>
      </c>
      <c r="Q46" s="153"/>
      <c r="R46" s="153"/>
      <c r="S46" s="174">
        <f>ROUND((SUM(S44:S45))/1,2)</f>
        <v>0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2" t="s">
        <v>63</v>
      </c>
      <c r="E48" s="156"/>
      <c r="F48" s="167"/>
      <c r="G48" s="159"/>
      <c r="H48" s="159">
        <f>ROUND((SUM(M9:M47))/2,2)</f>
        <v>0</v>
      </c>
      <c r="I48" s="159">
        <f>ROUND((SUM(I9:I47))/2,2)</f>
        <v>0</v>
      </c>
      <c r="J48" s="157"/>
      <c r="K48" s="156"/>
      <c r="L48" s="157">
        <f>ROUND((SUM(L9:L47))/2,2)</f>
        <v>0</v>
      </c>
      <c r="M48" s="157">
        <f>ROUND((SUM(M9:M47))/2,2)</f>
        <v>0</v>
      </c>
      <c r="N48" s="156"/>
      <c r="O48" s="156"/>
      <c r="P48" s="174">
        <f>ROUND((SUM(P9:P47))/2,2)</f>
        <v>8.9499999999999993</v>
      </c>
      <c r="S48" s="174">
        <f>ROUND((SUM(S9:S47))/2,2)</f>
        <v>7.8</v>
      </c>
    </row>
    <row r="49" spans="1:26" x14ac:dyDescent="0.25">
      <c r="A49" s="1"/>
      <c r="B49" s="1"/>
      <c r="C49" s="1"/>
      <c r="D49" s="1"/>
      <c r="E49" s="1"/>
      <c r="F49" s="163"/>
      <c r="G49" s="149"/>
      <c r="H49" s="149"/>
      <c r="I49" s="149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6"/>
      <c r="B50" s="156"/>
      <c r="C50" s="156"/>
      <c r="D50" s="2" t="s">
        <v>68</v>
      </c>
      <c r="E50" s="156"/>
      <c r="F50" s="167"/>
      <c r="G50" s="157"/>
      <c r="H50" s="157"/>
      <c r="I50" s="157"/>
      <c r="J50" s="156"/>
      <c r="K50" s="156"/>
      <c r="L50" s="156"/>
      <c r="M50" s="156"/>
      <c r="N50" s="156"/>
      <c r="O50" s="156"/>
      <c r="P50" s="156"/>
      <c r="Q50" s="153"/>
      <c r="R50" s="153"/>
      <c r="S50" s="156"/>
      <c r="T50" s="153"/>
      <c r="U50" s="153"/>
      <c r="V50" s="153"/>
      <c r="W50" s="153"/>
      <c r="X50" s="153"/>
      <c r="Y50" s="153"/>
      <c r="Z50" s="153"/>
    </row>
    <row r="51" spans="1:26" x14ac:dyDescent="0.25">
      <c r="A51" s="156"/>
      <c r="B51" s="156"/>
      <c r="C51" s="156"/>
      <c r="D51" s="156" t="s">
        <v>69</v>
      </c>
      <c r="E51" s="156"/>
      <c r="F51" s="167"/>
      <c r="G51" s="157"/>
      <c r="H51" s="157"/>
      <c r="I51" s="157"/>
      <c r="J51" s="156"/>
      <c r="K51" s="156"/>
      <c r="L51" s="156"/>
      <c r="M51" s="156"/>
      <c r="N51" s="156"/>
      <c r="O51" s="156"/>
      <c r="P51" s="156"/>
      <c r="Q51" s="153"/>
      <c r="R51" s="153"/>
      <c r="S51" s="156"/>
      <c r="T51" s="153"/>
      <c r="U51" s="153"/>
      <c r="V51" s="153"/>
      <c r="W51" s="153"/>
      <c r="X51" s="153"/>
      <c r="Y51" s="153"/>
      <c r="Z51" s="153"/>
    </row>
    <row r="52" spans="1:26" ht="24.95" customHeight="1" x14ac:dyDescent="0.25">
      <c r="A52" s="171"/>
      <c r="B52" s="168" t="s">
        <v>145</v>
      </c>
      <c r="C52" s="172" t="s">
        <v>146</v>
      </c>
      <c r="D52" s="168" t="s">
        <v>147</v>
      </c>
      <c r="E52" s="168" t="s">
        <v>102</v>
      </c>
      <c r="F52" s="169">
        <v>51.52</v>
      </c>
      <c r="G52" s="170"/>
      <c r="H52" s="170"/>
      <c r="I52" s="170">
        <f>ROUND(F52*(G52+H52),2)</f>
        <v>0</v>
      </c>
      <c r="J52" s="168">
        <f>ROUND(F52*(N52),2)</f>
        <v>51.52</v>
      </c>
      <c r="K52" s="1">
        <f>ROUND(F52*(O52),2)</f>
        <v>0</v>
      </c>
      <c r="L52" s="1">
        <f>ROUND(F52*(G52),2)</f>
        <v>0</v>
      </c>
      <c r="M52" s="1"/>
      <c r="N52" s="1">
        <v>1</v>
      </c>
      <c r="O52" s="1"/>
      <c r="P52" s="167"/>
      <c r="Q52" s="173"/>
      <c r="R52" s="173"/>
      <c r="S52" s="167">
        <f>ROUND(F52*(X52),3)</f>
        <v>7.0000000000000007E-2</v>
      </c>
      <c r="X52">
        <v>1.3500000000000001E-3</v>
      </c>
      <c r="Z52">
        <v>0</v>
      </c>
    </row>
    <row r="53" spans="1:26" ht="24.95" customHeight="1" x14ac:dyDescent="0.25">
      <c r="A53" s="171"/>
      <c r="B53" s="168" t="s">
        <v>148</v>
      </c>
      <c r="C53" s="172" t="s">
        <v>149</v>
      </c>
      <c r="D53" s="168" t="s">
        <v>150</v>
      </c>
      <c r="E53" s="168" t="s">
        <v>151</v>
      </c>
      <c r="F53" s="169">
        <v>69.280000000000015</v>
      </c>
      <c r="G53" s="170"/>
      <c r="H53" s="170"/>
      <c r="I53" s="170">
        <f>ROUND(F53*(G53+H53),2)</f>
        <v>0</v>
      </c>
      <c r="J53" s="168">
        <f>ROUND(F53*(N53),2)</f>
        <v>1125.8</v>
      </c>
      <c r="K53" s="1">
        <f>ROUND(F53*(O53),2)</f>
        <v>0</v>
      </c>
      <c r="L53" s="1">
        <f>ROUND(F53*(G53),2)</f>
        <v>0</v>
      </c>
      <c r="M53" s="1"/>
      <c r="N53" s="1">
        <v>16.25</v>
      </c>
      <c r="O53" s="1"/>
      <c r="P53" s="167">
        <f>ROUND(F53*(R53),3)</f>
        <v>9.2999999999999999E-2</v>
      </c>
      <c r="Q53" s="173"/>
      <c r="R53" s="173">
        <v>1.34E-3</v>
      </c>
      <c r="S53" s="167"/>
      <c r="Z53">
        <v>0</v>
      </c>
    </row>
    <row r="54" spans="1:26" ht="24.95" customHeight="1" x14ac:dyDescent="0.25">
      <c r="A54" s="171"/>
      <c r="B54" s="168" t="s">
        <v>152</v>
      </c>
      <c r="C54" s="172" t="s">
        <v>153</v>
      </c>
      <c r="D54" s="168" t="s">
        <v>154</v>
      </c>
      <c r="E54" s="168" t="s">
        <v>130</v>
      </c>
      <c r="F54" s="169">
        <v>9.283520000000002E-2</v>
      </c>
      <c r="G54" s="170"/>
      <c r="H54" s="170"/>
      <c r="I54" s="170">
        <f>ROUND(F54*(G54+H54),2)</f>
        <v>0</v>
      </c>
      <c r="J54" s="168">
        <f>ROUND(F54*(N54),2)</f>
        <v>4.9800000000000004</v>
      </c>
      <c r="K54" s="1">
        <f>ROUND(F54*(O54),2)</f>
        <v>0</v>
      </c>
      <c r="L54" s="1">
        <f>ROUND(F54*(G54),2)</f>
        <v>0</v>
      </c>
      <c r="M54" s="1"/>
      <c r="N54" s="1">
        <v>53.64</v>
      </c>
      <c r="O54" s="1"/>
      <c r="P54" s="167"/>
      <c r="Q54" s="173"/>
      <c r="R54" s="173"/>
      <c r="S54" s="167"/>
      <c r="Z54">
        <v>0</v>
      </c>
    </row>
    <row r="55" spans="1:26" x14ac:dyDescent="0.25">
      <c r="A55" s="156"/>
      <c r="B55" s="156"/>
      <c r="C55" s="156"/>
      <c r="D55" s="156" t="s">
        <v>69</v>
      </c>
      <c r="E55" s="156"/>
      <c r="F55" s="167"/>
      <c r="G55" s="159"/>
      <c r="H55" s="159">
        <f>ROUND((SUM(M51:M54))/1,2)</f>
        <v>0</v>
      </c>
      <c r="I55" s="159">
        <f>ROUND((SUM(I51:I54))/1,2)</f>
        <v>0</v>
      </c>
      <c r="J55" s="156"/>
      <c r="K55" s="156"/>
      <c r="L55" s="156">
        <f>ROUND((SUM(L51:L54))/1,2)</f>
        <v>0</v>
      </c>
      <c r="M55" s="156">
        <f>ROUND((SUM(M51:M54))/1,2)</f>
        <v>0</v>
      </c>
      <c r="N55" s="156"/>
      <c r="O55" s="156"/>
      <c r="P55" s="174">
        <f>ROUND((SUM(P51:P54))/1,2)</f>
        <v>0.09</v>
      </c>
      <c r="Q55" s="153"/>
      <c r="R55" s="153"/>
      <c r="S55" s="174">
        <f>ROUND((SUM(S51:S54))/1,2)</f>
        <v>7.0000000000000007E-2</v>
      </c>
      <c r="T55" s="153"/>
      <c r="U55" s="153"/>
      <c r="V55" s="153"/>
      <c r="W55" s="153"/>
      <c r="X55" s="153"/>
      <c r="Y55" s="153"/>
      <c r="Z55" s="153"/>
    </row>
    <row r="56" spans="1:26" x14ac:dyDescent="0.25">
      <c r="A56" s="1"/>
      <c r="B56" s="1"/>
      <c r="C56" s="1"/>
      <c r="D56" s="1"/>
      <c r="E56" s="1"/>
      <c r="F56" s="163"/>
      <c r="G56" s="149"/>
      <c r="H56" s="149"/>
      <c r="I56" s="149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6"/>
      <c r="B57" s="156"/>
      <c r="C57" s="156"/>
      <c r="D57" s="156" t="s">
        <v>70</v>
      </c>
      <c r="E57" s="156"/>
      <c r="F57" s="167"/>
      <c r="G57" s="157"/>
      <c r="H57" s="157"/>
      <c r="I57" s="157"/>
      <c r="J57" s="156"/>
      <c r="K57" s="156"/>
      <c r="L57" s="156"/>
      <c r="M57" s="156"/>
      <c r="N57" s="156"/>
      <c r="O57" s="156"/>
      <c r="P57" s="156"/>
      <c r="Q57" s="153"/>
      <c r="R57" s="153"/>
      <c r="S57" s="156"/>
      <c r="T57" s="153"/>
      <c r="U57" s="153"/>
      <c r="V57" s="153"/>
      <c r="W57" s="153"/>
      <c r="X57" s="153"/>
      <c r="Y57" s="153"/>
      <c r="Z57" s="153"/>
    </row>
    <row r="58" spans="1:26" ht="24.95" customHeight="1" x14ac:dyDescent="0.25">
      <c r="A58" s="171"/>
      <c r="B58" s="168" t="s">
        <v>155</v>
      </c>
      <c r="C58" s="172" t="s">
        <v>156</v>
      </c>
      <c r="D58" s="168" t="s">
        <v>157</v>
      </c>
      <c r="E58" s="168" t="s">
        <v>158</v>
      </c>
      <c r="F58" s="169">
        <v>230.16000000000005</v>
      </c>
      <c r="G58" s="170"/>
      <c r="H58" s="170"/>
      <c r="I58" s="170">
        <f t="shared" ref="I58:I68" si="9">ROUND(F58*(G58+H58),2)</f>
        <v>0</v>
      </c>
      <c r="J58" s="168">
        <f t="shared" ref="J58:J68" si="10">ROUND(F58*(N58),2)</f>
        <v>3970.26</v>
      </c>
      <c r="K58" s="1">
        <f t="shared" ref="K58:K68" si="11">ROUND(F58*(O58),2)</f>
        <v>0</v>
      </c>
      <c r="L58" s="1">
        <f>ROUND(F58*(G58),2)</f>
        <v>0</v>
      </c>
      <c r="M58" s="1"/>
      <c r="N58" s="1">
        <v>17.25</v>
      </c>
      <c r="O58" s="1"/>
      <c r="P58" s="167">
        <f t="shared" ref="P58:P65" si="12">ROUND(F58*(R58),3)</f>
        <v>0.46</v>
      </c>
      <c r="Q58" s="173"/>
      <c r="R58" s="173">
        <v>2E-3</v>
      </c>
      <c r="S58" s="167"/>
      <c r="Z58">
        <v>0</v>
      </c>
    </row>
    <row r="59" spans="1:26" ht="50.1" customHeight="1" x14ac:dyDescent="0.25">
      <c r="A59" s="171"/>
      <c r="B59" s="168" t="s">
        <v>103</v>
      </c>
      <c r="C59" s="172" t="s">
        <v>159</v>
      </c>
      <c r="D59" s="168" t="s">
        <v>187</v>
      </c>
      <c r="E59" s="168" t="s">
        <v>108</v>
      </c>
      <c r="F59" s="169">
        <v>7</v>
      </c>
      <c r="G59" s="170"/>
      <c r="H59" s="170"/>
      <c r="I59" s="170">
        <f t="shared" si="9"/>
        <v>0</v>
      </c>
      <c r="J59" s="168">
        <f t="shared" si="10"/>
        <v>1039.5</v>
      </c>
      <c r="K59" s="1">
        <f t="shared" si="11"/>
        <v>0</v>
      </c>
      <c r="L59" s="1"/>
      <c r="M59" s="1">
        <f t="shared" ref="M59:M65" si="13">ROUND(F59*(H59),2)</f>
        <v>0</v>
      </c>
      <c r="N59" s="1">
        <v>148.5</v>
      </c>
      <c r="O59" s="1"/>
      <c r="P59" s="167">
        <f t="shared" si="12"/>
        <v>0.45300000000000001</v>
      </c>
      <c r="Q59" s="173"/>
      <c r="R59" s="173">
        <v>6.4780000000000004E-2</v>
      </c>
      <c r="S59" s="167"/>
      <c r="Z59">
        <v>0</v>
      </c>
    </row>
    <row r="60" spans="1:26" ht="50.1" customHeight="1" x14ac:dyDescent="0.25">
      <c r="A60" s="171"/>
      <c r="B60" s="168" t="s">
        <v>103</v>
      </c>
      <c r="C60" s="172" t="s">
        <v>160</v>
      </c>
      <c r="D60" s="168" t="s">
        <v>188</v>
      </c>
      <c r="E60" s="168" t="s">
        <v>108</v>
      </c>
      <c r="F60" s="169">
        <v>7</v>
      </c>
      <c r="G60" s="170"/>
      <c r="H60" s="170"/>
      <c r="I60" s="170">
        <f t="shared" si="9"/>
        <v>0</v>
      </c>
      <c r="J60" s="168">
        <f t="shared" si="10"/>
        <v>3888.5</v>
      </c>
      <c r="K60" s="1">
        <f t="shared" si="11"/>
        <v>0</v>
      </c>
      <c r="L60" s="1"/>
      <c r="M60" s="1">
        <f t="shared" si="13"/>
        <v>0</v>
      </c>
      <c r="N60" s="1">
        <v>555.5</v>
      </c>
      <c r="O60" s="1"/>
      <c r="P60" s="167">
        <f t="shared" si="12"/>
        <v>0.46300000000000002</v>
      </c>
      <c r="Q60" s="173"/>
      <c r="R60" s="173">
        <v>6.6129999999999994E-2</v>
      </c>
      <c r="S60" s="167"/>
      <c r="Z60">
        <v>0</v>
      </c>
    </row>
    <row r="61" spans="1:26" ht="50.1" customHeight="1" x14ac:dyDescent="0.25">
      <c r="A61" s="171"/>
      <c r="B61" s="168" t="s">
        <v>103</v>
      </c>
      <c r="C61" s="172" t="s">
        <v>161</v>
      </c>
      <c r="D61" s="168" t="s">
        <v>189</v>
      </c>
      <c r="E61" s="168" t="s">
        <v>108</v>
      </c>
      <c r="F61" s="169">
        <v>8</v>
      </c>
      <c r="G61" s="170"/>
      <c r="H61" s="170"/>
      <c r="I61" s="170">
        <f t="shared" si="9"/>
        <v>0</v>
      </c>
      <c r="J61" s="168">
        <f t="shared" si="10"/>
        <v>7040</v>
      </c>
      <c r="K61" s="1">
        <f t="shared" si="11"/>
        <v>0</v>
      </c>
      <c r="L61" s="1"/>
      <c r="M61" s="1">
        <f t="shared" si="13"/>
        <v>0</v>
      </c>
      <c r="N61" s="1">
        <v>880</v>
      </c>
      <c r="O61" s="1"/>
      <c r="P61" s="167">
        <f t="shared" si="12"/>
        <v>0.54</v>
      </c>
      <c r="Q61" s="173"/>
      <c r="R61" s="173">
        <v>6.7489999999999994E-2</v>
      </c>
      <c r="S61" s="167"/>
      <c r="Z61">
        <v>0</v>
      </c>
    </row>
    <row r="62" spans="1:26" ht="57" x14ac:dyDescent="0.25">
      <c r="A62" s="171"/>
      <c r="B62" s="168" t="s">
        <v>103</v>
      </c>
      <c r="C62" s="172" t="s">
        <v>162</v>
      </c>
      <c r="D62" s="168" t="s">
        <v>190</v>
      </c>
      <c r="E62" s="168" t="s">
        <v>108</v>
      </c>
      <c r="F62" s="169">
        <v>1</v>
      </c>
      <c r="G62" s="170"/>
      <c r="H62" s="170"/>
      <c r="I62" s="170">
        <f t="shared" si="9"/>
        <v>0</v>
      </c>
      <c r="J62" s="168">
        <f t="shared" si="10"/>
        <v>497.2</v>
      </c>
      <c r="K62" s="1">
        <f t="shared" si="11"/>
        <v>0</v>
      </c>
      <c r="L62" s="1"/>
      <c r="M62" s="1">
        <f t="shared" si="13"/>
        <v>0</v>
      </c>
      <c r="N62" s="1">
        <v>497.2</v>
      </c>
      <c r="O62" s="1"/>
      <c r="P62" s="167">
        <f t="shared" si="12"/>
        <v>7.0000000000000007E-2</v>
      </c>
      <c r="Q62" s="173"/>
      <c r="R62" s="173">
        <v>7.0239999999999997E-2</v>
      </c>
      <c r="S62" s="167"/>
      <c r="Z62">
        <v>0</v>
      </c>
    </row>
    <row r="63" spans="1:26" ht="50.1" customHeight="1" x14ac:dyDescent="0.25">
      <c r="A63" s="171"/>
      <c r="B63" s="168" t="s">
        <v>103</v>
      </c>
      <c r="C63" s="172" t="s">
        <v>163</v>
      </c>
      <c r="D63" s="168" t="s">
        <v>191</v>
      </c>
      <c r="E63" s="168" t="s">
        <v>108</v>
      </c>
      <c r="F63" s="169">
        <v>7</v>
      </c>
      <c r="G63" s="170"/>
      <c r="H63" s="170"/>
      <c r="I63" s="170">
        <f t="shared" si="9"/>
        <v>0</v>
      </c>
      <c r="J63" s="168">
        <f t="shared" si="10"/>
        <v>3118.5</v>
      </c>
      <c r="K63" s="1">
        <f t="shared" si="11"/>
        <v>0</v>
      </c>
      <c r="L63" s="1"/>
      <c r="M63" s="1">
        <f t="shared" si="13"/>
        <v>0</v>
      </c>
      <c r="N63" s="1">
        <v>445.5</v>
      </c>
      <c r="O63" s="1"/>
      <c r="P63" s="167">
        <f t="shared" si="12"/>
        <v>0.501</v>
      </c>
      <c r="Q63" s="173"/>
      <c r="R63" s="173">
        <v>7.1599999999999997E-2</v>
      </c>
      <c r="S63" s="167"/>
      <c r="Z63">
        <v>0</v>
      </c>
    </row>
    <row r="64" spans="1:26" ht="50.1" customHeight="1" x14ac:dyDescent="0.25">
      <c r="A64" s="171"/>
      <c r="B64" s="168" t="s">
        <v>103</v>
      </c>
      <c r="C64" s="172" t="s">
        <v>164</v>
      </c>
      <c r="D64" s="168" t="s">
        <v>192</v>
      </c>
      <c r="E64" s="168" t="s">
        <v>108</v>
      </c>
      <c r="F64" s="169">
        <v>1</v>
      </c>
      <c r="G64" s="170"/>
      <c r="H64" s="170"/>
      <c r="I64" s="170">
        <f t="shared" si="9"/>
        <v>0</v>
      </c>
      <c r="J64" s="168">
        <f t="shared" si="10"/>
        <v>452.1</v>
      </c>
      <c r="K64" s="1">
        <f t="shared" si="11"/>
        <v>0</v>
      </c>
      <c r="L64" s="1"/>
      <c r="M64" s="1">
        <f t="shared" si="13"/>
        <v>0</v>
      </c>
      <c r="N64" s="1">
        <v>452.1</v>
      </c>
      <c r="O64" s="1"/>
      <c r="P64" s="167">
        <f t="shared" si="12"/>
        <v>7.2999999999999995E-2</v>
      </c>
      <c r="Q64" s="173"/>
      <c r="R64" s="173">
        <v>7.2950000000000001E-2</v>
      </c>
      <c r="S64" s="167"/>
      <c r="Z64">
        <v>0</v>
      </c>
    </row>
    <row r="65" spans="1:26" ht="50.1" customHeight="1" x14ac:dyDescent="0.25">
      <c r="A65" s="171"/>
      <c r="B65" s="168" t="s">
        <v>103</v>
      </c>
      <c r="C65" s="172" t="s">
        <v>165</v>
      </c>
      <c r="D65" s="168" t="s">
        <v>193</v>
      </c>
      <c r="E65" s="168" t="s">
        <v>108</v>
      </c>
      <c r="F65" s="169">
        <v>5</v>
      </c>
      <c r="G65" s="170"/>
      <c r="H65" s="170"/>
      <c r="I65" s="170">
        <f t="shared" si="9"/>
        <v>0</v>
      </c>
      <c r="J65" s="168">
        <f t="shared" si="10"/>
        <v>2623.5</v>
      </c>
      <c r="K65" s="1">
        <f t="shared" si="11"/>
        <v>0</v>
      </c>
      <c r="L65" s="1"/>
      <c r="M65" s="1">
        <f t="shared" si="13"/>
        <v>0</v>
      </c>
      <c r="N65" s="1">
        <v>524.70000000000005</v>
      </c>
      <c r="O65" s="1"/>
      <c r="P65" s="167">
        <f t="shared" si="12"/>
        <v>0.313</v>
      </c>
      <c r="Q65" s="173"/>
      <c r="R65" s="173">
        <v>6.2539999999999998E-2</v>
      </c>
      <c r="S65" s="167"/>
      <c r="Z65">
        <v>0</v>
      </c>
    </row>
    <row r="66" spans="1:26" ht="35.1" customHeight="1" x14ac:dyDescent="0.25">
      <c r="A66" s="171"/>
      <c r="B66" s="168" t="s">
        <v>166</v>
      </c>
      <c r="C66" s="172" t="s">
        <v>167</v>
      </c>
      <c r="D66" s="168" t="s">
        <v>168</v>
      </c>
      <c r="E66" s="168" t="s">
        <v>108</v>
      </c>
      <c r="F66" s="169">
        <v>8</v>
      </c>
      <c r="G66" s="170"/>
      <c r="H66" s="170"/>
      <c r="I66" s="170">
        <f t="shared" si="9"/>
        <v>0</v>
      </c>
      <c r="J66" s="168">
        <f t="shared" si="10"/>
        <v>2930.4</v>
      </c>
      <c r="K66" s="1">
        <f t="shared" si="11"/>
        <v>0</v>
      </c>
      <c r="L66" s="1">
        <f>ROUND(F66*(G66),2)</f>
        <v>0</v>
      </c>
      <c r="M66" s="1"/>
      <c r="N66" s="1">
        <v>366.3</v>
      </c>
      <c r="O66" s="1"/>
      <c r="P66" s="167"/>
      <c r="Q66" s="173"/>
      <c r="R66" s="173"/>
      <c r="S66" s="167"/>
      <c r="Z66">
        <v>0</v>
      </c>
    </row>
    <row r="67" spans="1:26" ht="35.1" customHeight="1" x14ac:dyDescent="0.25">
      <c r="A67" s="171"/>
      <c r="B67" s="168" t="s">
        <v>166</v>
      </c>
      <c r="C67" s="172" t="s">
        <v>169</v>
      </c>
      <c r="D67" s="168" t="s">
        <v>170</v>
      </c>
      <c r="E67" s="168" t="s">
        <v>108</v>
      </c>
      <c r="F67" s="169">
        <v>8</v>
      </c>
      <c r="G67" s="170"/>
      <c r="H67" s="170"/>
      <c r="I67" s="170">
        <f t="shared" si="9"/>
        <v>0</v>
      </c>
      <c r="J67" s="168">
        <f t="shared" si="10"/>
        <v>1258.4000000000001</v>
      </c>
      <c r="K67" s="1">
        <f t="shared" si="11"/>
        <v>0</v>
      </c>
      <c r="L67" s="1">
        <f>ROUND(F67*(G67),2)</f>
        <v>0</v>
      </c>
      <c r="M67" s="1"/>
      <c r="N67" s="1">
        <v>157.30000000000001</v>
      </c>
      <c r="O67" s="1"/>
      <c r="P67" s="167"/>
      <c r="Q67" s="173"/>
      <c r="R67" s="173"/>
      <c r="S67" s="167"/>
      <c r="Z67">
        <v>0</v>
      </c>
    </row>
    <row r="68" spans="1:26" ht="24.95" customHeight="1" x14ac:dyDescent="0.25">
      <c r="A68" s="171"/>
      <c r="B68" s="168" t="s">
        <v>171</v>
      </c>
      <c r="C68" s="172" t="s">
        <v>172</v>
      </c>
      <c r="D68" s="168" t="s">
        <v>173</v>
      </c>
      <c r="E68" s="175">
        <v>1</v>
      </c>
      <c r="F68" s="169">
        <v>0.01</v>
      </c>
      <c r="G68" s="170"/>
      <c r="H68" s="170"/>
      <c r="I68" s="170">
        <f t="shared" si="9"/>
        <v>0</v>
      </c>
      <c r="J68" s="168">
        <f t="shared" si="10"/>
        <v>268.18</v>
      </c>
      <c r="K68" s="1">
        <f t="shared" si="11"/>
        <v>0</v>
      </c>
      <c r="L68" s="1">
        <f>ROUND(F68*(G68),2)</f>
        <v>0</v>
      </c>
      <c r="M68" s="1"/>
      <c r="N68" s="1">
        <v>26818.36</v>
      </c>
      <c r="O68" s="1"/>
      <c r="P68" s="167"/>
      <c r="Q68" s="173"/>
      <c r="R68" s="173"/>
      <c r="S68" s="167"/>
      <c r="Z68">
        <v>0</v>
      </c>
    </row>
    <row r="69" spans="1:26" x14ac:dyDescent="0.25">
      <c r="A69" s="156"/>
      <c r="B69" s="156"/>
      <c r="C69" s="156"/>
      <c r="D69" s="156" t="s">
        <v>70</v>
      </c>
      <c r="E69" s="156"/>
      <c r="F69" s="167"/>
      <c r="G69" s="159"/>
      <c r="H69" s="159">
        <f>ROUND((SUM(M57:M68))/1,2)</f>
        <v>0</v>
      </c>
      <c r="I69" s="159">
        <f>ROUND((SUM(I57:I68))/1,2)</f>
        <v>0</v>
      </c>
      <c r="J69" s="156"/>
      <c r="K69" s="156"/>
      <c r="L69" s="156">
        <f>ROUND((SUM(L57:L68))/1,2)</f>
        <v>0</v>
      </c>
      <c r="M69" s="156">
        <f>ROUND((SUM(M57:M68))/1,2)</f>
        <v>0</v>
      </c>
      <c r="N69" s="156"/>
      <c r="O69" s="156"/>
      <c r="P69" s="174">
        <f>ROUND((SUM(P57:P68))/1,2)</f>
        <v>2.87</v>
      </c>
      <c r="Q69" s="153"/>
      <c r="R69" s="153"/>
      <c r="S69" s="174">
        <f>ROUND((SUM(S57:S68))/1,2)</f>
        <v>0</v>
      </c>
      <c r="T69" s="153"/>
      <c r="U69" s="153"/>
      <c r="V69" s="153"/>
      <c r="W69" s="153"/>
      <c r="X69" s="153"/>
      <c r="Y69" s="153"/>
      <c r="Z69" s="153"/>
    </row>
    <row r="70" spans="1:26" x14ac:dyDescent="0.25">
      <c r="A70" s="1"/>
      <c r="B70" s="1"/>
      <c r="C70" s="1"/>
      <c r="D70" s="1"/>
      <c r="E70" s="1"/>
      <c r="F70" s="163"/>
      <c r="G70" s="149"/>
      <c r="H70" s="149"/>
      <c r="I70" s="149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6"/>
      <c r="B71" s="156"/>
      <c r="C71" s="156"/>
      <c r="D71" s="156" t="s">
        <v>71</v>
      </c>
      <c r="E71" s="156"/>
      <c r="F71" s="167"/>
      <c r="G71" s="157"/>
      <c r="H71" s="157"/>
      <c r="I71" s="157"/>
      <c r="J71" s="156"/>
      <c r="K71" s="156"/>
      <c r="L71" s="156"/>
      <c r="M71" s="156"/>
      <c r="N71" s="156"/>
      <c r="O71" s="156"/>
      <c r="P71" s="156"/>
      <c r="Q71" s="153"/>
      <c r="R71" s="153"/>
      <c r="S71" s="156"/>
      <c r="T71" s="153"/>
      <c r="U71" s="153"/>
      <c r="V71" s="153"/>
      <c r="W71" s="153"/>
      <c r="X71" s="153"/>
      <c r="Y71" s="153"/>
      <c r="Z71" s="153"/>
    </row>
    <row r="72" spans="1:26" ht="24.95" customHeight="1" x14ac:dyDescent="0.25">
      <c r="A72" s="171"/>
      <c r="B72" s="168" t="s">
        <v>174</v>
      </c>
      <c r="C72" s="172" t="s">
        <v>175</v>
      </c>
      <c r="D72" s="168" t="s">
        <v>194</v>
      </c>
      <c r="E72" s="168" t="s">
        <v>86</v>
      </c>
      <c r="F72" s="169">
        <v>57.980000000000004</v>
      </c>
      <c r="G72" s="170"/>
      <c r="H72" s="170"/>
      <c r="I72" s="170">
        <f>ROUND(F72*(G72+H72),2)</f>
        <v>0</v>
      </c>
      <c r="J72" s="168">
        <f>ROUND(F72*(N72),2)</f>
        <v>150.16999999999999</v>
      </c>
      <c r="K72" s="1">
        <f>ROUND(F72*(O72),2)</f>
        <v>0</v>
      </c>
      <c r="L72" s="1">
        <f>ROUND(F72*(G72),2)</f>
        <v>0</v>
      </c>
      <c r="M72" s="1"/>
      <c r="N72" s="1">
        <v>2.59</v>
      </c>
      <c r="O72" s="1"/>
      <c r="P72" s="167">
        <f>ROUND(F72*(R72),3)</f>
        <v>2.3E-2</v>
      </c>
      <c r="Q72" s="173"/>
      <c r="R72" s="173">
        <v>4.0000000000000002E-4</v>
      </c>
      <c r="S72" s="167"/>
      <c r="Z72">
        <v>0</v>
      </c>
    </row>
    <row r="73" spans="1:26" ht="24.95" customHeight="1" x14ac:dyDescent="0.25">
      <c r="A73" s="171"/>
      <c r="B73" s="168" t="s">
        <v>174</v>
      </c>
      <c r="C73" s="172" t="s">
        <v>176</v>
      </c>
      <c r="D73" s="168" t="s">
        <v>195</v>
      </c>
      <c r="E73" s="168" t="s">
        <v>86</v>
      </c>
      <c r="F73" s="169">
        <v>41.891999999999996</v>
      </c>
      <c r="G73" s="170"/>
      <c r="H73" s="170"/>
      <c r="I73" s="170">
        <f>ROUND(F73*(G73+H73),2)</f>
        <v>0</v>
      </c>
      <c r="J73" s="168">
        <f>ROUND(F73*(N73),2)</f>
        <v>139.5</v>
      </c>
      <c r="K73" s="1">
        <f>ROUND(F73*(O73),2)</f>
        <v>0</v>
      </c>
      <c r="L73" s="1">
        <f>ROUND(F73*(G73),2)</f>
        <v>0</v>
      </c>
      <c r="M73" s="1"/>
      <c r="N73" s="1">
        <v>3.33</v>
      </c>
      <c r="O73" s="1"/>
      <c r="P73" s="167">
        <f>ROUND(F73*(R73),3)</f>
        <v>1.7999999999999999E-2</v>
      </c>
      <c r="Q73" s="173"/>
      <c r="R73" s="173">
        <v>4.4000000000000002E-4</v>
      </c>
      <c r="S73" s="167"/>
      <c r="Z73">
        <v>0</v>
      </c>
    </row>
    <row r="74" spans="1:26" x14ac:dyDescent="0.25">
      <c r="A74" s="156"/>
      <c r="B74" s="156"/>
      <c r="C74" s="156"/>
      <c r="D74" s="156" t="s">
        <v>71</v>
      </c>
      <c r="E74" s="156"/>
      <c r="F74" s="167"/>
      <c r="G74" s="159"/>
      <c r="H74" s="159">
        <f>ROUND((SUM(M71:M73))/1,2)</f>
        <v>0</v>
      </c>
      <c r="I74" s="159">
        <f>ROUND((SUM(I71:I73))/1,2)</f>
        <v>0</v>
      </c>
      <c r="J74" s="156"/>
      <c r="K74" s="156"/>
      <c r="L74" s="156">
        <f>ROUND((SUM(L71:L73))/1,2)</f>
        <v>0</v>
      </c>
      <c r="M74" s="156">
        <f>ROUND((SUM(M71:M73))/1,2)</f>
        <v>0</v>
      </c>
      <c r="N74" s="156"/>
      <c r="O74" s="156"/>
      <c r="P74" s="174">
        <f>ROUND((SUM(P71:P73))/1,2)</f>
        <v>0.04</v>
      </c>
      <c r="Q74" s="153"/>
      <c r="R74" s="153"/>
      <c r="S74" s="174">
        <f>ROUND((SUM(S71:S73))/1,2)</f>
        <v>0</v>
      </c>
      <c r="T74" s="153"/>
      <c r="U74" s="153"/>
      <c r="V74" s="153"/>
      <c r="W74" s="153"/>
      <c r="X74" s="153"/>
      <c r="Y74" s="153"/>
      <c r="Z74" s="153"/>
    </row>
    <row r="75" spans="1:26" x14ac:dyDescent="0.25">
      <c r="A75" s="1"/>
      <c r="B75" s="1"/>
      <c r="C75" s="1"/>
      <c r="D75" s="1"/>
      <c r="E75" s="1"/>
      <c r="F75" s="163"/>
      <c r="G75" s="149"/>
      <c r="H75" s="149"/>
      <c r="I75" s="149"/>
      <c r="J75" s="1"/>
      <c r="K75" s="1"/>
      <c r="L75" s="1"/>
      <c r="M75" s="1"/>
      <c r="N75" s="1"/>
      <c r="O75" s="1"/>
      <c r="P75" s="1"/>
      <c r="S75" s="1"/>
    </row>
    <row r="76" spans="1:26" x14ac:dyDescent="0.25">
      <c r="A76" s="156"/>
      <c r="B76" s="156"/>
      <c r="C76" s="156"/>
      <c r="D76" s="156" t="s">
        <v>72</v>
      </c>
      <c r="E76" s="156"/>
      <c r="F76" s="16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3"/>
      <c r="R76" s="153"/>
      <c r="S76" s="156"/>
      <c r="T76" s="153"/>
      <c r="U76" s="153"/>
      <c r="V76" s="153"/>
      <c r="W76" s="153"/>
      <c r="X76" s="153"/>
      <c r="Y76" s="153"/>
      <c r="Z76" s="153"/>
    </row>
    <row r="77" spans="1:26" ht="24.95" customHeight="1" x14ac:dyDescent="0.25">
      <c r="A77" s="171"/>
      <c r="B77" s="168" t="s">
        <v>177</v>
      </c>
      <c r="C77" s="172" t="s">
        <v>178</v>
      </c>
      <c r="D77" s="168" t="s">
        <v>179</v>
      </c>
      <c r="E77" s="168" t="s">
        <v>86</v>
      </c>
      <c r="F77" s="169">
        <v>310</v>
      </c>
      <c r="G77" s="170"/>
      <c r="H77" s="170"/>
      <c r="I77" s="170">
        <f>ROUND(F77*(G77+H77),2)</f>
        <v>0</v>
      </c>
      <c r="J77" s="168">
        <f>ROUND(F77*(N77),2)</f>
        <v>229.4</v>
      </c>
      <c r="K77" s="1">
        <f>ROUND(F77*(O77),2)</f>
        <v>0</v>
      </c>
      <c r="L77" s="1">
        <f>ROUND(F77*(G77),2)</f>
        <v>0</v>
      </c>
      <c r="M77" s="1"/>
      <c r="N77" s="1">
        <v>0.74</v>
      </c>
      <c r="O77" s="1"/>
      <c r="P77" s="167">
        <f>ROUND(F77*(R77),3)</f>
        <v>6.2E-2</v>
      </c>
      <c r="Q77" s="173"/>
      <c r="R77" s="173">
        <v>2.0000000000000001E-4</v>
      </c>
      <c r="S77" s="167"/>
      <c r="Z77">
        <v>0</v>
      </c>
    </row>
    <row r="78" spans="1:26" x14ac:dyDescent="0.25">
      <c r="A78" s="156"/>
      <c r="B78" s="156"/>
      <c r="C78" s="156"/>
      <c r="D78" s="156" t="s">
        <v>72</v>
      </c>
      <c r="E78" s="156"/>
      <c r="F78" s="167"/>
      <c r="G78" s="159"/>
      <c r="H78" s="159"/>
      <c r="I78" s="159">
        <f>ROUND((SUM(I76:I77))/1,2)</f>
        <v>0</v>
      </c>
      <c r="J78" s="156"/>
      <c r="K78" s="156"/>
      <c r="L78" s="156">
        <f>ROUND((SUM(L76:L77))/1,2)</f>
        <v>0</v>
      </c>
      <c r="M78" s="156">
        <f>ROUND((SUM(M76:M77))/1,2)</f>
        <v>0</v>
      </c>
      <c r="N78" s="156"/>
      <c r="O78" s="156"/>
      <c r="P78" s="174">
        <f>ROUND((SUM(P76:P77))/1,2)</f>
        <v>0.06</v>
      </c>
      <c r="S78" s="167">
        <f>ROUND((SUM(S76:S77))/1,2)</f>
        <v>0</v>
      </c>
    </row>
    <row r="79" spans="1:26" x14ac:dyDescent="0.25">
      <c r="A79" s="1"/>
      <c r="B79" s="1"/>
      <c r="C79" s="1"/>
      <c r="D79" s="1"/>
      <c r="E79" s="1"/>
      <c r="F79" s="163"/>
      <c r="G79" s="149"/>
      <c r="H79" s="149"/>
      <c r="I79" s="149"/>
      <c r="J79" s="1"/>
      <c r="K79" s="1"/>
      <c r="L79" s="1"/>
      <c r="M79" s="1"/>
      <c r="N79" s="1"/>
      <c r="O79" s="1"/>
      <c r="P79" s="1"/>
      <c r="S79" s="1"/>
    </row>
    <row r="80" spans="1:26" x14ac:dyDescent="0.25">
      <c r="A80" s="156"/>
      <c r="B80" s="156"/>
      <c r="C80" s="156"/>
      <c r="D80" s="2" t="s">
        <v>68</v>
      </c>
      <c r="E80" s="156"/>
      <c r="F80" s="167"/>
      <c r="G80" s="159"/>
      <c r="H80" s="159"/>
      <c r="I80" s="159">
        <f>ROUND((SUM(I50:I79))/2,2)</f>
        <v>0</v>
      </c>
      <c r="J80" s="156"/>
      <c r="K80" s="156"/>
      <c r="L80" s="156">
        <f>ROUND((SUM(L50:L79))/2,2)</f>
        <v>0</v>
      </c>
      <c r="M80" s="156">
        <f>ROUND((SUM(M50:M79))/2,2)</f>
        <v>0</v>
      </c>
      <c r="N80" s="156"/>
      <c r="O80" s="156"/>
      <c r="P80" s="174">
        <f>ROUND((SUM(P50:P79))/2,2)</f>
        <v>3.06</v>
      </c>
      <c r="S80" s="174">
        <f>ROUND((SUM(S50:S79))/2,2)</f>
        <v>7.0000000000000007E-2</v>
      </c>
    </row>
    <row r="81" spans="1:26" x14ac:dyDescent="0.25">
      <c r="A81" s="176"/>
      <c r="B81" s="176" t="s">
        <v>12</v>
      </c>
      <c r="C81" s="176"/>
      <c r="D81" s="176"/>
      <c r="E81" s="176"/>
      <c r="F81" s="177" t="s">
        <v>73</v>
      </c>
      <c r="G81" s="178"/>
      <c r="H81" s="178">
        <f>ROUND((SUM(M9:M80))/3,2)</f>
        <v>0</v>
      </c>
      <c r="I81" s="178">
        <f>ROUND((SUM(I9:I80))/3,2)</f>
        <v>0</v>
      </c>
      <c r="J81" s="176"/>
      <c r="K81" s="176">
        <f>ROUND((SUM(K9:K80)),2)</f>
        <v>0</v>
      </c>
      <c r="L81" s="176">
        <f>ROUND((SUM(L9:L80))/3,2)</f>
        <v>0</v>
      </c>
      <c r="M81" s="176">
        <f>ROUND((SUM(M9:M80))/3,2)</f>
        <v>0</v>
      </c>
      <c r="N81" s="176"/>
      <c r="O81" s="176"/>
      <c r="P81" s="191">
        <f>ROUND((SUM(P9:P80))/3,2)</f>
        <v>12.01</v>
      </c>
      <c r="S81" s="177">
        <f>ROUND((SUM(S9:S80))/3,2)</f>
        <v>7.87</v>
      </c>
      <c r="Z81">
        <f>(SUM(Z9:Z80))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Telecvičňa ZŠ Kukučínova Vranov n. T. / SO 01 Telocvičňa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11994</vt:lpstr>
      <vt:lpstr>Rekap 11994</vt:lpstr>
      <vt:lpstr>SO 11994</vt:lpstr>
      <vt:lpstr>'Rekap 11994'!Názvy_tlače</vt:lpstr>
      <vt:lpstr>'SO 11994'!Názvy_tlače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2017-06-12T18:19:02Z</dcterms:created>
  <dcterms:modified xsi:type="dcterms:W3CDTF">2017-06-12T18:46:45Z</dcterms:modified>
</cp:coreProperties>
</file>