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ZŠ Kukučínka\Potrubie 2020\"/>
    </mc:Choice>
  </mc:AlternateContent>
  <bookViews>
    <workbookView xWindow="38520" yWindow="3645" windowWidth="17280" windowHeight="8970"/>
  </bookViews>
  <sheets>
    <sheet name="Rekapitulácia" sheetId="1" r:id="rId1"/>
    <sheet name="SO 14855" sheetId="2" r:id="rId2"/>
    <sheet name="SO 14857" sheetId="3" r:id="rId3"/>
  </sheets>
  <definedNames>
    <definedName name="_xlnm.Print_Area" localSheetId="1">'SO 14855'!$B$2:$V$135</definedName>
    <definedName name="_xlnm.Print_Area" localSheetId="2">'SO 14857'!$B$2:$V$127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E8" i="1"/>
  <c r="E7" i="1"/>
  <c r="K8" i="1"/>
  <c r="H29" i="3"/>
  <c r="P29" i="3" s="1"/>
  <c r="P16" i="3"/>
  <c r="Z127" i="3"/>
  <c r="F61" i="3"/>
  <c r="V124" i="3"/>
  <c r="I61" i="3" s="1"/>
  <c r="M124" i="3"/>
  <c r="K123" i="3"/>
  <c r="J123" i="3"/>
  <c r="S123" i="3"/>
  <c r="S124" i="3" s="1"/>
  <c r="H61" i="3" s="1"/>
  <c r="L123" i="3"/>
  <c r="L124" i="3" s="1"/>
  <c r="E61" i="3" s="1"/>
  <c r="I123" i="3"/>
  <c r="I124" i="3" s="1"/>
  <c r="G61" i="3" s="1"/>
  <c r="V120" i="3"/>
  <c r="I60" i="3" s="1"/>
  <c r="K119" i="3"/>
  <c r="J119" i="3"/>
  <c r="S119" i="3"/>
  <c r="M119" i="3"/>
  <c r="M120" i="3" s="1"/>
  <c r="F60" i="3" s="1"/>
  <c r="I119" i="3"/>
  <c r="K118" i="3"/>
  <c r="J118" i="3"/>
  <c r="S118" i="3"/>
  <c r="M118" i="3"/>
  <c r="I118" i="3"/>
  <c r="K117" i="3"/>
  <c r="J117" i="3"/>
  <c r="S117" i="3"/>
  <c r="L117" i="3"/>
  <c r="I117" i="3"/>
  <c r="K116" i="3"/>
  <c r="J116" i="3"/>
  <c r="S116" i="3"/>
  <c r="L116" i="3"/>
  <c r="I116" i="3"/>
  <c r="K115" i="3"/>
  <c r="J115" i="3"/>
  <c r="S115" i="3"/>
  <c r="L115" i="3"/>
  <c r="I115" i="3"/>
  <c r="K114" i="3"/>
  <c r="J114" i="3"/>
  <c r="S114" i="3"/>
  <c r="S120" i="3" s="1"/>
  <c r="H60" i="3" s="1"/>
  <c r="L114" i="3"/>
  <c r="I114" i="3"/>
  <c r="K113" i="3"/>
  <c r="J113" i="3"/>
  <c r="S113" i="3"/>
  <c r="L113" i="3"/>
  <c r="I113" i="3"/>
  <c r="K112" i="3"/>
  <c r="J112" i="3"/>
  <c r="S112" i="3"/>
  <c r="L112" i="3"/>
  <c r="I112" i="3"/>
  <c r="I120" i="3" s="1"/>
  <c r="G60" i="3" s="1"/>
  <c r="V109" i="3"/>
  <c r="I59" i="3" s="1"/>
  <c r="K108" i="3"/>
  <c r="J108" i="3"/>
  <c r="S108" i="3"/>
  <c r="M108" i="3"/>
  <c r="I108" i="3"/>
  <c r="K107" i="3"/>
  <c r="J107" i="3"/>
  <c r="S107" i="3"/>
  <c r="M107" i="3"/>
  <c r="I107" i="3"/>
  <c r="K106" i="3"/>
  <c r="J106" i="3"/>
  <c r="S106" i="3"/>
  <c r="M106" i="3"/>
  <c r="I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L101" i="3"/>
  <c r="I101" i="3"/>
  <c r="K100" i="3"/>
  <c r="J100" i="3"/>
  <c r="S100" i="3"/>
  <c r="S109" i="3" s="1"/>
  <c r="H59" i="3" s="1"/>
  <c r="L100" i="3"/>
  <c r="I100" i="3"/>
  <c r="I109" i="3" s="1"/>
  <c r="G59" i="3" s="1"/>
  <c r="V97" i="3"/>
  <c r="I58" i="3" s="1"/>
  <c r="K96" i="3"/>
  <c r="J96" i="3"/>
  <c r="S96" i="3"/>
  <c r="M96" i="3"/>
  <c r="M97" i="3" s="1"/>
  <c r="F58" i="3" s="1"/>
  <c r="I96" i="3"/>
  <c r="K95" i="3"/>
  <c r="J95" i="3"/>
  <c r="S95" i="3"/>
  <c r="L95" i="3"/>
  <c r="I95" i="3"/>
  <c r="K94" i="3"/>
  <c r="J94" i="3"/>
  <c r="S94" i="3"/>
  <c r="S97" i="3" s="1"/>
  <c r="H58" i="3" s="1"/>
  <c r="L94" i="3"/>
  <c r="I94" i="3"/>
  <c r="I97" i="3" s="1"/>
  <c r="G58" i="3" s="1"/>
  <c r="E57" i="3"/>
  <c r="V91" i="3"/>
  <c r="I57" i="3" s="1"/>
  <c r="L91" i="3"/>
  <c r="K90" i="3"/>
  <c r="J90" i="3"/>
  <c r="S90" i="3"/>
  <c r="S91" i="3" s="1"/>
  <c r="H57" i="3" s="1"/>
  <c r="M90" i="3"/>
  <c r="I90" i="3"/>
  <c r="K89" i="3"/>
  <c r="J89" i="3"/>
  <c r="S89" i="3"/>
  <c r="M89" i="3"/>
  <c r="M91" i="3" s="1"/>
  <c r="F57" i="3" s="1"/>
  <c r="I89" i="3"/>
  <c r="V86" i="3"/>
  <c r="M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K127" i="3" s="1"/>
  <c r="J81" i="3"/>
  <c r="S81" i="3"/>
  <c r="L81" i="3"/>
  <c r="I81" i="3"/>
  <c r="P19" i="3"/>
  <c r="K7" i="1"/>
  <c r="H29" i="2"/>
  <c r="P29" i="2" s="1"/>
  <c r="P16" i="2"/>
  <c r="Z135" i="2"/>
  <c r="F60" i="2"/>
  <c r="V132" i="2"/>
  <c r="I60" i="2" s="1"/>
  <c r="M132" i="2"/>
  <c r="K131" i="2"/>
  <c r="J131" i="2"/>
  <c r="S131" i="2"/>
  <c r="S132" i="2" s="1"/>
  <c r="H60" i="2" s="1"/>
  <c r="L131" i="2"/>
  <c r="L132" i="2" s="1"/>
  <c r="E60" i="2" s="1"/>
  <c r="I131" i="2"/>
  <c r="I132" i="2" s="1"/>
  <c r="G60" i="2" s="1"/>
  <c r="V128" i="2"/>
  <c r="I59" i="2" s="1"/>
  <c r="M128" i="2"/>
  <c r="F59" i="2" s="1"/>
  <c r="K127" i="2"/>
  <c r="J127" i="2"/>
  <c r="S127" i="2"/>
  <c r="S128" i="2" s="1"/>
  <c r="H59" i="2" s="1"/>
  <c r="L127" i="2"/>
  <c r="L128" i="2" s="1"/>
  <c r="E59" i="2" s="1"/>
  <c r="I127" i="2"/>
  <c r="I128" i="2" s="1"/>
  <c r="G59" i="2" s="1"/>
  <c r="V124" i="2"/>
  <c r="I58" i="2" s="1"/>
  <c r="K123" i="2"/>
  <c r="J123" i="2"/>
  <c r="S123" i="2"/>
  <c r="M123" i="2"/>
  <c r="I123" i="2"/>
  <c r="K122" i="2"/>
  <c r="J122" i="2"/>
  <c r="S122" i="2"/>
  <c r="M122" i="2"/>
  <c r="I122" i="2"/>
  <c r="K121" i="2"/>
  <c r="J121" i="2"/>
  <c r="S121" i="2"/>
  <c r="M121" i="2"/>
  <c r="I121" i="2"/>
  <c r="K120" i="2"/>
  <c r="J120" i="2"/>
  <c r="S120" i="2"/>
  <c r="M120" i="2"/>
  <c r="I120" i="2"/>
  <c r="K119" i="2"/>
  <c r="J119" i="2"/>
  <c r="S119" i="2"/>
  <c r="M119" i="2"/>
  <c r="I119" i="2"/>
  <c r="K118" i="2"/>
  <c r="J118" i="2"/>
  <c r="S118" i="2"/>
  <c r="M118" i="2"/>
  <c r="I118" i="2"/>
  <c r="K117" i="2"/>
  <c r="J117" i="2"/>
  <c r="S117" i="2"/>
  <c r="M117" i="2"/>
  <c r="I117" i="2"/>
  <c r="K116" i="2"/>
  <c r="J116" i="2"/>
  <c r="S116" i="2"/>
  <c r="M116" i="2"/>
  <c r="I116" i="2"/>
  <c r="K115" i="2"/>
  <c r="J115" i="2"/>
  <c r="S115" i="2"/>
  <c r="M115" i="2"/>
  <c r="I115" i="2"/>
  <c r="K114" i="2"/>
  <c r="J114" i="2"/>
  <c r="S114" i="2"/>
  <c r="M114" i="2"/>
  <c r="I114" i="2"/>
  <c r="K113" i="2"/>
  <c r="J113" i="2"/>
  <c r="S113" i="2"/>
  <c r="M113" i="2"/>
  <c r="I113" i="2"/>
  <c r="K112" i="2"/>
  <c r="J112" i="2"/>
  <c r="S112" i="2"/>
  <c r="M112" i="2"/>
  <c r="I112" i="2"/>
  <c r="K111" i="2"/>
  <c r="J111" i="2"/>
  <c r="S111" i="2"/>
  <c r="M111" i="2"/>
  <c r="M124" i="2" s="1"/>
  <c r="F58" i="2" s="1"/>
  <c r="I111" i="2"/>
  <c r="K110" i="2"/>
  <c r="J110" i="2"/>
  <c r="S110" i="2"/>
  <c r="L110" i="2"/>
  <c r="I110" i="2"/>
  <c r="K109" i="2"/>
  <c r="J109" i="2"/>
  <c r="S109" i="2"/>
  <c r="L109" i="2"/>
  <c r="I109" i="2"/>
  <c r="K108" i="2"/>
  <c r="J108" i="2"/>
  <c r="S108" i="2"/>
  <c r="L108" i="2"/>
  <c r="I108" i="2"/>
  <c r="K107" i="2"/>
  <c r="J107" i="2"/>
  <c r="S107" i="2"/>
  <c r="L107" i="2"/>
  <c r="I107" i="2"/>
  <c r="K106" i="2"/>
  <c r="J106" i="2"/>
  <c r="S106" i="2"/>
  <c r="L106" i="2"/>
  <c r="I106" i="2"/>
  <c r="K105" i="2"/>
  <c r="J105" i="2"/>
  <c r="S105" i="2"/>
  <c r="L105" i="2"/>
  <c r="I105" i="2"/>
  <c r="K104" i="2"/>
  <c r="J104" i="2"/>
  <c r="S104" i="2"/>
  <c r="L104" i="2"/>
  <c r="I104" i="2"/>
  <c r="K103" i="2"/>
  <c r="J103" i="2"/>
  <c r="S103" i="2"/>
  <c r="L103" i="2"/>
  <c r="I103" i="2"/>
  <c r="K102" i="2"/>
  <c r="J102" i="2"/>
  <c r="S102" i="2"/>
  <c r="L102" i="2"/>
  <c r="I102" i="2"/>
  <c r="K101" i="2"/>
  <c r="J101" i="2"/>
  <c r="S101" i="2"/>
  <c r="L101" i="2"/>
  <c r="I101" i="2"/>
  <c r="K100" i="2"/>
  <c r="J100" i="2"/>
  <c r="S100" i="2"/>
  <c r="L100" i="2"/>
  <c r="I100" i="2"/>
  <c r="K99" i="2"/>
  <c r="J99" i="2"/>
  <c r="S99" i="2"/>
  <c r="L99" i="2"/>
  <c r="I99" i="2"/>
  <c r="K98" i="2"/>
  <c r="J98" i="2"/>
  <c r="S98" i="2"/>
  <c r="S124" i="2" s="1"/>
  <c r="H58" i="2" s="1"/>
  <c r="L98" i="2"/>
  <c r="I98" i="2"/>
  <c r="I124" i="2" s="1"/>
  <c r="G58" i="2" s="1"/>
  <c r="I57" i="2"/>
  <c r="F57" i="2"/>
  <c r="V95" i="2"/>
  <c r="M95" i="2"/>
  <c r="I95" i="2"/>
  <c r="G57" i="2" s="1"/>
  <c r="K94" i="2"/>
  <c r="J94" i="2"/>
  <c r="S94" i="2"/>
  <c r="S95" i="2" s="1"/>
  <c r="H57" i="2" s="1"/>
  <c r="L94" i="2"/>
  <c r="L95" i="2" s="1"/>
  <c r="E57" i="2" s="1"/>
  <c r="I94" i="2"/>
  <c r="V91" i="2"/>
  <c r="K90" i="2"/>
  <c r="J90" i="2"/>
  <c r="S90" i="2"/>
  <c r="M90" i="2"/>
  <c r="I90" i="2"/>
  <c r="K89" i="2"/>
  <c r="J89" i="2"/>
  <c r="S89" i="2"/>
  <c r="L89" i="2"/>
  <c r="I89" i="2"/>
  <c r="K88" i="2"/>
  <c r="J88" i="2"/>
  <c r="S88" i="2"/>
  <c r="L88" i="2"/>
  <c r="I88" i="2"/>
  <c r="K87" i="2"/>
  <c r="J87" i="2"/>
  <c r="S87" i="2"/>
  <c r="L87" i="2"/>
  <c r="I87" i="2"/>
  <c r="K86" i="2"/>
  <c r="J86" i="2"/>
  <c r="S86" i="2"/>
  <c r="L86" i="2"/>
  <c r="I86" i="2"/>
  <c r="K85" i="2"/>
  <c r="J85" i="2"/>
  <c r="S85" i="2"/>
  <c r="L85" i="2"/>
  <c r="I85" i="2"/>
  <c r="K84" i="2"/>
  <c r="J84" i="2"/>
  <c r="S84" i="2"/>
  <c r="L84" i="2"/>
  <c r="I84" i="2"/>
  <c r="K83" i="2"/>
  <c r="J83" i="2"/>
  <c r="S83" i="2"/>
  <c r="L83" i="2"/>
  <c r="I83" i="2"/>
  <c r="K82" i="2"/>
  <c r="J82" i="2"/>
  <c r="S82" i="2"/>
  <c r="L82" i="2"/>
  <c r="I82" i="2"/>
  <c r="K81" i="2"/>
  <c r="J81" i="2"/>
  <c r="S81" i="2"/>
  <c r="L81" i="2"/>
  <c r="I81" i="2"/>
  <c r="K80" i="2"/>
  <c r="K135" i="2" s="1"/>
  <c r="J80" i="2"/>
  <c r="S80" i="2"/>
  <c r="L80" i="2"/>
  <c r="L91" i="2" s="1"/>
  <c r="E56" i="2" s="1"/>
  <c r="I80" i="2"/>
  <c r="P19" i="2"/>
  <c r="I91" i="2" l="1"/>
  <c r="G56" i="2" s="1"/>
  <c r="L124" i="2"/>
  <c r="E58" i="2" s="1"/>
  <c r="I91" i="3"/>
  <c r="G57" i="3" s="1"/>
  <c r="L97" i="3"/>
  <c r="E58" i="3" s="1"/>
  <c r="L109" i="3"/>
  <c r="E59" i="3" s="1"/>
  <c r="M109" i="3"/>
  <c r="F59" i="3" s="1"/>
  <c r="L120" i="3"/>
  <c r="E60" i="3" s="1"/>
  <c r="F56" i="3"/>
  <c r="I86" i="3"/>
  <c r="G56" i="3" s="1"/>
  <c r="L86" i="3"/>
  <c r="E56" i="3" s="1"/>
  <c r="I56" i="3"/>
  <c r="V126" i="3"/>
  <c r="I62" i="3" s="1"/>
  <c r="S86" i="3"/>
  <c r="H56" i="3" s="1"/>
  <c r="M91" i="2"/>
  <c r="F56" i="2" s="1"/>
  <c r="I134" i="2"/>
  <c r="G61" i="2" s="1"/>
  <c r="E15" i="2" s="1"/>
  <c r="P23" i="2" s="1"/>
  <c r="S91" i="2"/>
  <c r="H56" i="2" s="1"/>
  <c r="L134" i="2"/>
  <c r="E61" i="2" s="1"/>
  <c r="C15" i="2" s="1"/>
  <c r="V134" i="2"/>
  <c r="I61" i="2" s="1"/>
  <c r="I56" i="2"/>
  <c r="M126" i="3" l="1"/>
  <c r="F62" i="3" s="1"/>
  <c r="D15" i="3" s="1"/>
  <c r="I126" i="3"/>
  <c r="G62" i="3" s="1"/>
  <c r="E15" i="3" s="1"/>
  <c r="S126" i="3"/>
  <c r="H62" i="3" s="1"/>
  <c r="I127" i="3"/>
  <c r="V127" i="3"/>
  <c r="I64" i="3" s="1"/>
  <c r="M127" i="3"/>
  <c r="F64" i="3" s="1"/>
  <c r="S127" i="3"/>
  <c r="H64" i="3" s="1"/>
  <c r="L126" i="3"/>
  <c r="E62" i="3" s="1"/>
  <c r="C15" i="3" s="1"/>
  <c r="E22" i="2"/>
  <c r="M134" i="2"/>
  <c r="F61" i="2" s="1"/>
  <c r="D15" i="2" s="1"/>
  <c r="L135" i="2"/>
  <c r="E63" i="2" s="1"/>
  <c r="S135" i="2"/>
  <c r="H63" i="2" s="1"/>
  <c r="P21" i="2"/>
  <c r="S134" i="2"/>
  <c r="H61" i="2" s="1"/>
  <c r="E19" i="2"/>
  <c r="E23" i="2"/>
  <c r="P22" i="2"/>
  <c r="E21" i="2"/>
  <c r="I135" i="2"/>
  <c r="V135" i="2"/>
  <c r="I63" i="2" s="1"/>
  <c r="P25" i="2"/>
  <c r="P27" i="2" l="1"/>
  <c r="C7" i="1"/>
  <c r="G63" i="2"/>
  <c r="B7" i="1"/>
  <c r="G7" i="1" s="1"/>
  <c r="M135" i="2"/>
  <c r="F63" i="2" s="1"/>
  <c r="G64" i="3"/>
  <c r="B8" i="1"/>
  <c r="L127" i="3"/>
  <c r="E64" i="3" s="1"/>
  <c r="P21" i="3"/>
  <c r="E19" i="3"/>
  <c r="P22" i="3"/>
  <c r="E22" i="3"/>
  <c r="E23" i="3"/>
  <c r="P23" i="3"/>
  <c r="E21" i="3"/>
  <c r="H28" i="2" l="1"/>
  <c r="P28" i="2" s="1"/>
  <c r="P30" i="2" s="1"/>
  <c r="B9" i="1"/>
  <c r="P25" i="3"/>
  <c r="P27" i="3" l="1"/>
  <c r="C8" i="1"/>
  <c r="C9" i="1" l="1"/>
  <c r="G8" i="1"/>
  <c r="G9" i="1" s="1"/>
  <c r="P30" i="3"/>
  <c r="H28" i="3"/>
  <c r="P28" i="3" s="1"/>
  <c r="B10" i="1" l="1"/>
  <c r="G10" i="1" s="1"/>
  <c r="B11" i="1"/>
  <c r="G11" i="1" s="1"/>
  <c r="G12" i="1" s="1"/>
</calcChain>
</file>

<file path=xl/sharedStrings.xml><?xml version="1.0" encoding="utf-8"?>
<sst xmlns="http://schemas.openxmlformats.org/spreadsheetml/2006/main" count="447" uniqueCount="218">
  <si>
    <t>Rekapitulácia rozpočtu</t>
  </si>
  <si>
    <t>Stavba Rekonštrukcia odpadového potrubia a osadenie zámkovej dlažby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</si>
  <si>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</si>
  <si>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</si>
  <si>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</si>
  <si>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</si>
  <si>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</si>
  <si>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</si>
  <si>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</si>
  <si>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</si>
  <si>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</si>
  <si>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</si>
  <si>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Kanalizácia</t>
  </si>
  <si>
    <t>SO 02 Zámková dlažba</t>
  </si>
  <si>
    <t>Krycí list rozpočtu</t>
  </si>
  <si>
    <t>Objekt SO 01 Kanalizácia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</si>
  <si>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</si>
  <si>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</si>
  <si>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</si>
  <si>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</si>
  <si>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</si>
  <si>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25. 5. 2020</t>
  </si>
  <si>
    <t>Odberateľ: ZŠ Kukučínova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</si>
  <si>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</si>
  <si>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</si>
  <si>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</si>
  <si>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</si>
  <si>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</si>
  <si>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</si>
  <si>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</si>
  <si>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</si>
  <si>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</si>
  <si>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</si>
  <si>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</si>
  <si>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</si>
  <si>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</si>
  <si>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</si>
  <si>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</si>
  <si>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</si>
  <si>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</si>
  <si>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</si>
  <si>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</si>
  <si>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</si>
  <si>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</si>
  <si>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</si>
  <si>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</si>
  <si>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</si>
  <si>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</si>
  <si>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</si>
  <si>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</si>
  <si>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</si>
  <si>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</si>
  <si>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</si>
  <si>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</si>
  <si>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</si>
  <si>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</si>
  <si>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</si>
  <si>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25. 5. 2020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</si>
  <si>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</si>
  <si>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</si>
  <si>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</si>
  <si>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</si>
  <si>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</si>
  <si>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</si>
  <si>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</si>
  <si>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</si>
  <si>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</si>
  <si>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</si>
  <si>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</si>
  <si>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</si>
  <si>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</si>
  <si>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</si>
  <si>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</si>
  <si>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</si>
  <si>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</si>
  <si>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</si>
  <si>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</si>
  <si>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</si>
  <si>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</si>
  <si>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</si>
  <si>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Rekonštrukcia odpadového potrubia a osadenie zámkovej dlažby</t>
  </si>
  <si>
    <t>121101002.S</t>
  </si>
  <si>
    <t>Odstránenie ornice ručne s vodorov. premiest., na hromady do 50 m hr. nad 150 mm</t>
  </si>
  <si>
    <t>m3</t>
  </si>
  <si>
    <t>130301001.S</t>
  </si>
  <si>
    <t>Výkop jamy a ryhy v obmedzenom priestore horn. tr.4 ručne</t>
  </si>
  <si>
    <t>141701102.S</t>
  </si>
  <si>
    <t>Pretláčanie rúry v hornina tr. 1-4 v hĺbky od 6 m dĺžky do 35 m vonkajšieho priemeru nad 200 do 500 mm</t>
  </si>
  <si>
    <t>m</t>
  </si>
  <si>
    <t>151201201.S</t>
  </si>
  <si>
    <t>Paženie stien výkopu bez rozopretia alebo vzopretia, záťažné hĺbky do 4 m</t>
  </si>
  <si>
    <t>162301111.S</t>
  </si>
  <si>
    <t>Vodorovné premiestnenie výkopku po nespevnenej ceste z horniny tr.1-4, do 100 m3 na vzdialenosť nad 50 do 500 m</t>
  </si>
  <si>
    <t>162501122.S</t>
  </si>
  <si>
    <t>Vodorovné premiestnenie výkopku po spevnenej ceste z horniny tr.1-4, nad 100 do 1000 m3 na vzdialenosť do 3000 m</t>
  </si>
  <si>
    <t>162501123.S</t>
  </si>
  <si>
    <t>Vodorovné premiestnenie výkopku po spevnenej ceste z horniny tr.1-4, nad 100 do 1000 m3, príplatok k cene za každých ďalšich a začatých 1000 m</t>
  </si>
  <si>
    <t>171201101.S</t>
  </si>
  <si>
    <t>Uloženie sypaniny do násypov s rozprestretím sypaniny vo vrstvách a s hrubým urovnaním nezhutnených</t>
  </si>
  <si>
    <t>171201201.S</t>
  </si>
  <si>
    <t>Uloženie sypaniny na skládky do 100 m3</t>
  </si>
  <si>
    <t>174101001.S</t>
  </si>
  <si>
    <t>Zásyp sypaninou so zhutnením jám, šachiet, rýh, zárezov alebo okolo objektov do 100 m3</t>
  </si>
  <si>
    <t>583310002700.S</t>
  </si>
  <si>
    <t>Štrkopiesok frakcia 0-8 mm</t>
  </si>
  <si>
    <t>t</t>
  </si>
  <si>
    <t>451541111</t>
  </si>
  <si>
    <t>Lôžko pod potrubie, stoky a drobné objekty, v otvorenom výkope zo štrkodrvy 0-63 mm</t>
  </si>
  <si>
    <t>892351000</t>
  </si>
  <si>
    <t>Skúška tesnosti kanalizácie D 200</t>
  </si>
  <si>
    <t>892361000</t>
  </si>
  <si>
    <t>Skúška tesnosti kanalizácie D 250</t>
  </si>
  <si>
    <t>894431153</t>
  </si>
  <si>
    <t>Montáž revíznej šachty z PVC, DN 400/200 (DN šachty/DN potr. ved.), tlak 12,5 t, hl. 1400 do 1800mm</t>
  </si>
  <si>
    <t>ks</t>
  </si>
  <si>
    <t>871326004</t>
  </si>
  <si>
    <t>Montáž kanalizačného PVC-U potrubia hladkého viacvrstvového DN 160</t>
  </si>
  <si>
    <t>871356006</t>
  </si>
  <si>
    <t>Montáž kanalizačného PVC-U potrubia hladkého viacvrstvového DN 200</t>
  </si>
  <si>
    <t>871366008</t>
  </si>
  <si>
    <t>Montáž kanalizačného PVC-U potrubia hladkého viacvrstvového DN 250</t>
  </si>
  <si>
    <t>877326004</t>
  </si>
  <si>
    <t>Montáž kanalizačného PVC-U kolena DN 160</t>
  </si>
  <si>
    <t>877356006</t>
  </si>
  <si>
    <t>Montáž kanalizačného PVC-U kolena DN 200</t>
  </si>
  <si>
    <t>877356054</t>
  </si>
  <si>
    <t>Montáž kanalizačnej PVC-U redukcie DN 200/160</t>
  </si>
  <si>
    <t>877366008</t>
  </si>
  <si>
    <t>Montáž kanalizačného PVC-U kolena DN 250</t>
  </si>
  <si>
    <t>877366032</t>
  </si>
  <si>
    <t>Montáž kanalizačnej PVC-U odbočky DN 250</t>
  </si>
  <si>
    <t>877366056</t>
  </si>
  <si>
    <t>Montáž kanalizačnej PVC-U redukcie DN 250/200</t>
  </si>
  <si>
    <t>877366104</t>
  </si>
  <si>
    <t>Montáž kanalizačnej PVC-U presuvky DN 250</t>
  </si>
  <si>
    <t>871276002</t>
  </si>
  <si>
    <t>Montáž kanalizačného PVC-U potrubia hladkého viacvrstvového DN 125</t>
  </si>
  <si>
    <t>1</t>
  </si>
  <si>
    <t>Revízna šachta z PVC DN400/1,5m</t>
  </si>
  <si>
    <t>286110000200</t>
  </si>
  <si>
    <t>Rúra kanalizačná PVC-U gravitačná, hladká SN8 - KG, ML - viacvrstvová, DN 200, dĺ. 5 m, WAVIN alebo ekvivalent</t>
  </si>
  <si>
    <t>286110000600</t>
  </si>
  <si>
    <t>Rúra kanalizačná PVC-U gravitačná, hladká SN8 - KG, ML - viacvrstvová, DN 250, dĺ. 5 m, WAVIN alebo ekvivalent</t>
  </si>
  <si>
    <t>286110006400</t>
  </si>
  <si>
    <t>Rúra kanalizačná PVC-U gravitačná, hladká SN4 - KG, ML - viacvrstvová, DN 125, dĺ. 5 m, WAVIN alebo ekvivalent</t>
  </si>
  <si>
    <t>286110009900</t>
  </si>
  <si>
    <t>Rúra kanalizačná PVC-U gravitačná, hladká SN8 - KG, ML - viacvrstvová, DN 160, dĺ. 5 m, WAVIN alebo ekvivalent</t>
  </si>
  <si>
    <t>286510004600</t>
  </si>
  <si>
    <t>Koleno PVC-U, DN 160x87° hladká pre gravitačnú kanalizáciu KG potrubia, WAVIN</t>
  </si>
  <si>
    <t>286510005100</t>
  </si>
  <si>
    <t>Koleno PVC-U, DN 200x87° hladká pre gravitačnú kanalizáciu KG potrubia, WAVIN alebo ekvivalent</t>
  </si>
  <si>
    <t>286510005500</t>
  </si>
  <si>
    <t>Koleno PVC-U, DN 250x87° hladká pre gravitačnú kanalizáciu KG potrubia, WAVIN alebo ekvivalent</t>
  </si>
  <si>
    <t>286510008200</t>
  </si>
  <si>
    <t>Redukcia PVC-U, DN 200/160 hladká pre gravitačnú kanalizáciu KG potrubia, WAVIN alebo ekvivalent</t>
  </si>
  <si>
    <t>286510008300</t>
  </si>
  <si>
    <t>Redukcia PVC-U, DN 250/200 hladká pre gravitačnú kanalizáciu KG potrubia, WAVIN alebo ekvivalent</t>
  </si>
  <si>
    <t>286510009900</t>
  </si>
  <si>
    <t>Presuvka PVC-U, DN 250 hladká pre gravitačnú kanalizáciu KG potrubia, WAVIN alebo ekvivalent</t>
  </si>
  <si>
    <t>286510018100</t>
  </si>
  <si>
    <t>Odbočka 87° PVC-U, DN 250/250 hladká pre gravitačnú kanalizáciu KG potrubia, WAVIN alebo ekvivalent</t>
  </si>
  <si>
    <t>979082111</t>
  </si>
  <si>
    <t>Vnútrostavenisková doprava sutiny a vybúraných hmôt do 10 m</t>
  </si>
  <si>
    <t>998276101</t>
  </si>
  <si>
    <t>Presun hmôt pre rúrové vedenie hĺbené z rúr z plast. hmôt alebo sklolamin. v otvorenom výkope</t>
  </si>
  <si>
    <t>Objekt SO 02 Zámková dlažba</t>
  </si>
  <si>
    <t xml:space="preserve">   SPEVNENÉ PLOCHY</t>
  </si>
  <si>
    <t>162301101.S</t>
  </si>
  <si>
    <t>Vodorovné premiestnenie výkopku po spevnenej ceste z horniny tr.1-4, do 100 m3 na vzdialenosť do 500 m</t>
  </si>
  <si>
    <t>175101201.S</t>
  </si>
  <si>
    <t>Obsyp objektov sypaninou z vhodných hornín 1 až 4 bez prehodenia sypaniny</t>
  </si>
  <si>
    <t>113107141.S</t>
  </si>
  <si>
    <t>Odstránenie krytu v ploche do 200 m2 asfaltového, hr. vrstvy do 50 mm,  -0,09800t</t>
  </si>
  <si>
    <t>m2</t>
  </si>
  <si>
    <t>457311127.S</t>
  </si>
  <si>
    <t>Vyrovnávací alebo spádový betón C 25/30 vrátane úpravy povrchu</t>
  </si>
  <si>
    <t>589310006000.S</t>
  </si>
  <si>
    <t>Betón STN EN 206-1-C 25/30-XC3 (SK)-Dmax 32 - S1 z cementu portlandského</t>
  </si>
  <si>
    <t>564791111.S</t>
  </si>
  <si>
    <t>Podklad spevnenej plochy z kameniva drveného so zhutnením frakcie 0-63 mm</t>
  </si>
  <si>
    <t>596911143.S</t>
  </si>
  <si>
    <t>Kladenie betónovej zámkovej dlažby komunikácií pre peších hr. 60 mm pre peších nad 100 do 300 m2 so zriadením lôžka z kameniva hr. 30 mm</t>
  </si>
  <si>
    <t>592460010600</t>
  </si>
  <si>
    <t>Dlažba betónová Low value PREMAC KLASIKO alebo ekvivalent, rozmer 200x100x60 mm, sivá</t>
  </si>
  <si>
    <t>895991121</t>
  </si>
  <si>
    <t>Montáž lapača nečistôt pre PVC uličné vpuste</t>
  </si>
  <si>
    <t>877276002</t>
  </si>
  <si>
    <t>Montáž kanalizačného PVC-U kolena DN 125</t>
  </si>
  <si>
    <t>286510004100</t>
  </si>
  <si>
    <t>Koleno PVC-U, DN 125x87° hladká pre gravitačnú kanalizáciu KG potrubia, WAVIN alebo ekvivalent</t>
  </si>
  <si>
    <t>286630056700.S</t>
  </si>
  <si>
    <t>Lapač strešných splavenín pre PVC vpuste</t>
  </si>
  <si>
    <t>583310000100.S</t>
  </si>
  <si>
    <t>Kamenivo ťažené drobné frakcia 0-1 mm</t>
  </si>
  <si>
    <t>583310000900.S</t>
  </si>
  <si>
    <t>Kamenivo ťažené hrubé frakcia 4-8 mm</t>
  </si>
  <si>
    <t>583310001600.S</t>
  </si>
  <si>
    <t>Kamenivo ťažené hrubé frakcia 16-32 mm</t>
  </si>
  <si>
    <t>979083114</t>
  </si>
  <si>
    <t>Vodorovné premiestnenie sutiny na skládku s naložením a zložením nad 2000 do 3000 m</t>
  </si>
  <si>
    <t>979083191</t>
  </si>
  <si>
    <t>Príplatok za každých ďalších i začatých 1000 m po spevnenej ceste pre vodorovné premiestnenie sutiny</t>
  </si>
  <si>
    <t>979089212</t>
  </si>
  <si>
    <t>Poplatok za skladovanie - bitúmenové zmesi, uholný decht, dechtové výrobky (17 03 ), ostatné</t>
  </si>
  <si>
    <t>916561111.S</t>
  </si>
  <si>
    <t>Osadenie záhonového alebo parkového obrubníka betón., do lôžka z bet. pros. tr. C 12/15 s bočnou oporou</t>
  </si>
  <si>
    <t>935150211.S</t>
  </si>
  <si>
    <t>Osadenie vpustu pre odvodňovacie žľaby odparovacie s odtokom DN 100</t>
  </si>
  <si>
    <t>592170001800</t>
  </si>
  <si>
    <t>Obrubník PREMAC alebo ekvivalent parkový, lxšxv 1000x50x200 mm, sivá</t>
  </si>
  <si>
    <t>592270110520.S</t>
  </si>
  <si>
    <t>Odparovací žľab polymérbetónový, šxv 150x50 mm, dĺ. 1m, , bez spádu</t>
  </si>
  <si>
    <t>998223011.S</t>
  </si>
  <si>
    <t>Presun hmôt pre pozemné komunikácie s krytom dláždeným (822 2.3, 822 5.3) akejkoľvek dĺžky objektu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</si>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</sst>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166" fontId="18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14" fillId="0" borderId="106" xfId="0" applyFont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8" fillId="0" borderId="0" xfId="0" applyFont="1" applyAlignment="1">
      <alignment wrapText="1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4" xfId="0" applyFont="1" applyBorder="1"/>
    <xf numFmtId="0" fontId="5" fillId="0" borderId="4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1" fillId="0" borderId="75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/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ht="34.9" customHeight="1" x14ac:dyDescent="0.25">
      <c r="A2" s="229" t="s">
        <v>0</v>
      </c>
      <c r="B2" s="230"/>
      <c r="C2" s="230"/>
      <c r="D2" s="230"/>
      <c r="E2" s="230"/>
      <c r="F2" s="5" t="s">
        <v>2</v>
      </c>
      <c r="G2" s="5"/>
    </row>
    <row r="3" spans="1:26" x14ac:dyDescent="0.25">
      <c r="A3" s="231" t="s">
        <v>1</v>
      </c>
      <c r="B3" s="231"/>
      <c r="C3" s="231"/>
      <c r="D3" s="231"/>
      <c r="E3" s="231"/>
      <c r="F3" s="6" t="s">
        <v>3</v>
      </c>
      <c r="G3" s="6" t="s">
        <v>4</v>
      </c>
    </row>
    <row r="4" spans="1:26" x14ac:dyDescent="0.25">
      <c r="A4" s="231"/>
      <c r="B4" s="231"/>
      <c r="C4" s="231"/>
      <c r="D4" s="231"/>
      <c r="E4" s="231"/>
      <c r="F4" s="7">
        <v>0.2</v>
      </c>
      <c r="G4" s="7">
        <v>0</v>
      </c>
    </row>
    <row r="5" spans="1:26" x14ac:dyDescent="0.25">
      <c r="A5" s="8"/>
      <c r="B5" s="8"/>
      <c r="C5" s="8"/>
      <c r="D5" s="8"/>
      <c r="E5" s="8"/>
      <c r="F5" s="8"/>
      <c r="G5" s="8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2" t="s">
        <v>12</v>
      </c>
      <c r="B7" s="220">
        <f>'SO 14855'!I135-Rekapitulácia!D7</f>
        <v>0</v>
      </c>
      <c r="C7" s="220">
        <f>'SO 14855'!P25</f>
        <v>0</v>
      </c>
      <c r="D7" s="220">
        <v>0</v>
      </c>
      <c r="E7" s="220">
        <f>'SO 14855'!P16</f>
        <v>0</v>
      </c>
      <c r="F7" s="220">
        <v>0</v>
      </c>
      <c r="G7" s="220">
        <f>B7+C7+D7+E7+F7</f>
        <v>0</v>
      </c>
      <c r="K7">
        <f>'SO 14855'!K135</f>
        <v>0</v>
      </c>
      <c r="Q7">
        <v>30.126000000000001</v>
      </c>
    </row>
    <row r="8" spans="1:26" x14ac:dyDescent="0.25">
      <c r="A8" s="2" t="s">
        <v>13</v>
      </c>
      <c r="B8" s="222">
        <f>'SO 14857'!I127-Rekapitulácia!D8</f>
        <v>0</v>
      </c>
      <c r="C8" s="222">
        <f>'SO 14857'!P25</f>
        <v>0</v>
      </c>
      <c r="D8" s="222">
        <v>0</v>
      </c>
      <c r="E8" s="222">
        <f>'SO 14857'!P16</f>
        <v>0</v>
      </c>
      <c r="F8" s="222">
        <v>0</v>
      </c>
      <c r="G8" s="222">
        <f>B8+C8+D8+E8+F8</f>
        <v>0</v>
      </c>
      <c r="K8">
        <f>'SO 14857'!K127</f>
        <v>0</v>
      </c>
      <c r="Q8">
        <v>30.126000000000001</v>
      </c>
    </row>
    <row r="9" spans="1:26" x14ac:dyDescent="0.25">
      <c r="A9" s="225" t="s">
        <v>214</v>
      </c>
      <c r="B9" s="226">
        <f>SUM(B7:B8)</f>
        <v>0</v>
      </c>
      <c r="C9" s="226">
        <f>SUM(C7:C8)</f>
        <v>0</v>
      </c>
      <c r="D9" s="226">
        <f>SUM(D7:D8)</f>
        <v>0</v>
      </c>
      <c r="E9" s="226">
        <f>SUM(E7:E8)</f>
        <v>0</v>
      </c>
      <c r="F9" s="226">
        <f>SUM(F7:F8)</f>
        <v>0</v>
      </c>
      <c r="G9" s="226">
        <f>SUM(G7:G8)-SUM(Z7:Z8)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25">
      <c r="A10" s="223" t="s">
        <v>215</v>
      </c>
      <c r="B10" s="224">
        <f>G9-SUM(Rekapitulácia!K7:'Rekapitulácia'!K8)*1</f>
        <v>0</v>
      </c>
      <c r="C10" s="224"/>
      <c r="D10" s="224"/>
      <c r="E10" s="224"/>
      <c r="F10" s="224"/>
      <c r="G10" s="224">
        <f>ROUND(((ROUND(B10,2)*20)/100),2)*1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25">
      <c r="A11" s="4" t="s">
        <v>216</v>
      </c>
      <c r="B11" s="221">
        <f>(G9-B10)</f>
        <v>0</v>
      </c>
      <c r="C11" s="221"/>
      <c r="D11" s="221"/>
      <c r="E11" s="221"/>
      <c r="F11" s="221"/>
      <c r="G11" s="221">
        <f>ROUND(((ROUND(B11,2)*0)/100),2)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25">
      <c r="A12" s="227" t="s">
        <v>217</v>
      </c>
      <c r="B12" s="228"/>
      <c r="C12" s="228"/>
      <c r="D12" s="228"/>
      <c r="E12" s="228"/>
      <c r="F12" s="228"/>
      <c r="G12" s="228">
        <f>SUM(G9:G11)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workbookViewId="0">
      <pane ySplit="1" topLeftCell="A108" activePane="bottomLeft" state="frozen"/>
      <selection pane="bottomLeft" activeCell="H80" sqref="H80:H131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99" t="s">
        <v>14</v>
      </c>
      <c r="C1" s="250"/>
      <c r="D1" s="12"/>
      <c r="E1" s="300" t="s">
        <v>0</v>
      </c>
      <c r="F1" s="301"/>
      <c r="G1" s="13"/>
      <c r="H1" s="249" t="s">
        <v>66</v>
      </c>
      <c r="I1" s="250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2" t="s">
        <v>14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4"/>
      <c r="R2" s="304"/>
      <c r="S2" s="304"/>
      <c r="T2" s="304"/>
      <c r="U2" s="304"/>
      <c r="V2" s="305"/>
      <c r="W2" s="53"/>
    </row>
    <row r="3" spans="1:23" ht="18" customHeight="1" x14ac:dyDescent="0.25">
      <c r="A3" s="15"/>
      <c r="B3" s="306" t="s">
        <v>1</v>
      </c>
      <c r="C3" s="307"/>
      <c r="D3" s="307"/>
      <c r="E3" s="307"/>
      <c r="F3" s="307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53"/>
    </row>
    <row r="4" spans="1:23" ht="18" customHeight="1" x14ac:dyDescent="0.25">
      <c r="A4" s="15"/>
      <c r="B4" s="43" t="s">
        <v>15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0" t="s">
        <v>22</v>
      </c>
      <c r="C7" s="311"/>
      <c r="D7" s="311"/>
      <c r="E7" s="311"/>
      <c r="F7" s="311"/>
      <c r="G7" s="311"/>
      <c r="H7" s="31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0" t="s">
        <v>23</v>
      </c>
      <c r="C9" s="291"/>
      <c r="D9" s="291"/>
      <c r="E9" s="291"/>
      <c r="F9" s="291"/>
      <c r="G9" s="291"/>
      <c r="H9" s="29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0" t="s">
        <v>24</v>
      </c>
      <c r="C11" s="291"/>
      <c r="D11" s="291"/>
      <c r="E11" s="291"/>
      <c r="F11" s="291"/>
      <c r="G11" s="291"/>
      <c r="H11" s="29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293" t="s">
        <v>32</v>
      </c>
      <c r="G14" s="294"/>
      <c r="H14" s="285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27</v>
      </c>
      <c r="C15" s="63">
        <f>'SO 14855'!E61</f>
        <v>0</v>
      </c>
      <c r="D15" s="58">
        <f>'SO 14855'!F61</f>
        <v>0</v>
      </c>
      <c r="E15" s="67">
        <f>'SO 14855'!G61</f>
        <v>0</v>
      </c>
      <c r="F15" s="295" t="s">
        <v>33</v>
      </c>
      <c r="G15" s="287"/>
      <c r="H15" s="27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28</v>
      </c>
      <c r="C16" s="92"/>
      <c r="D16" s="93"/>
      <c r="E16" s="94"/>
      <c r="F16" s="296" t="s">
        <v>34</v>
      </c>
      <c r="G16" s="287"/>
      <c r="H16" s="270"/>
      <c r="I16" s="25"/>
      <c r="J16" s="25"/>
      <c r="K16" s="26"/>
      <c r="L16" s="26"/>
      <c r="M16" s="26"/>
      <c r="N16" s="26"/>
      <c r="O16" s="74"/>
      <c r="P16" s="83">
        <f>(SUM(Z78:Z134))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29</v>
      </c>
      <c r="C17" s="63"/>
      <c r="D17" s="58"/>
      <c r="E17" s="67"/>
      <c r="F17" s="297" t="s">
        <v>35</v>
      </c>
      <c r="G17" s="287"/>
      <c r="H17" s="27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30</v>
      </c>
      <c r="C18" s="64"/>
      <c r="D18" s="59"/>
      <c r="E18" s="68"/>
      <c r="F18" s="298"/>
      <c r="G18" s="289"/>
      <c r="H18" s="27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31</v>
      </c>
      <c r="C19" s="65"/>
      <c r="D19" s="60"/>
      <c r="E19" s="69">
        <f>SUM(E15:E18)</f>
        <v>0</v>
      </c>
      <c r="F19" s="282" t="s">
        <v>31</v>
      </c>
      <c r="G19" s="269"/>
      <c r="H19" s="283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41</v>
      </c>
      <c r="C20" s="57"/>
      <c r="D20" s="95"/>
      <c r="E20" s="96"/>
      <c r="F20" s="271" t="s">
        <v>41</v>
      </c>
      <c r="G20" s="284"/>
      <c r="H20" s="285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42</v>
      </c>
      <c r="C21" s="51"/>
      <c r="D21" s="91"/>
      <c r="E21" s="70">
        <f>((E15*U22*0)+(E16*V22*0)+(E17*W22*0))/100</f>
        <v>0</v>
      </c>
      <c r="F21" s="286" t="s">
        <v>45</v>
      </c>
      <c r="G21" s="287"/>
      <c r="H21" s="27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43</v>
      </c>
      <c r="C22" s="34"/>
      <c r="D22" s="72"/>
      <c r="E22" s="71">
        <f>((E15*U23*0)+(E16*V23*0)+(E17*W23*0))/100</f>
        <v>0</v>
      </c>
      <c r="F22" s="286" t="s">
        <v>46</v>
      </c>
      <c r="G22" s="287"/>
      <c r="H22" s="27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44</v>
      </c>
      <c r="C23" s="34"/>
      <c r="D23" s="72"/>
      <c r="E23" s="71">
        <f>((E15*U24*0)+(E16*V24*0)+(E17*W24*0))/100</f>
        <v>0</v>
      </c>
      <c r="F23" s="286" t="s">
        <v>47</v>
      </c>
      <c r="G23" s="287"/>
      <c r="H23" s="27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8"/>
      <c r="G24" s="289"/>
      <c r="H24" s="27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8" t="s">
        <v>31</v>
      </c>
      <c r="G25" s="269"/>
      <c r="H25" s="27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53</v>
      </c>
      <c r="C26" s="98"/>
      <c r="D26" s="100"/>
      <c r="E26" s="106"/>
      <c r="F26" s="271" t="s">
        <v>36</v>
      </c>
      <c r="G26" s="272"/>
      <c r="H26" s="27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4" t="s">
        <v>37</v>
      </c>
      <c r="G27" s="257"/>
      <c r="H27" s="275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6" t="s">
        <v>38</v>
      </c>
      <c r="G28" s="277"/>
      <c r="H28" s="219">
        <f>P27-SUM('SO 14855'!K78:'SO 14855'!K134)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8" t="s">
        <v>39</v>
      </c>
      <c r="G29" s="279"/>
      <c r="H29" s="33">
        <f>SUM('SO 14855'!K78:'SO 14855'!K134)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0" t="s">
        <v>40</v>
      </c>
      <c r="G30" s="281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7"/>
      <c r="G31" s="258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1" t="s">
        <v>0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3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37" t="s">
        <v>22</v>
      </c>
      <c r="C46" s="238"/>
      <c r="D46" s="238"/>
      <c r="E46" s="239"/>
      <c r="F46" s="264" t="s">
        <v>19</v>
      </c>
      <c r="G46" s="238"/>
      <c r="H46" s="23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37" t="s">
        <v>23</v>
      </c>
      <c r="C47" s="238"/>
      <c r="D47" s="238"/>
      <c r="E47" s="239"/>
      <c r="F47" s="264" t="s">
        <v>17</v>
      </c>
      <c r="G47" s="238"/>
      <c r="H47" s="23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37" t="s">
        <v>24</v>
      </c>
      <c r="C48" s="238"/>
      <c r="D48" s="238"/>
      <c r="E48" s="239"/>
      <c r="F48" s="264" t="s">
        <v>57</v>
      </c>
      <c r="G48" s="238"/>
      <c r="H48" s="23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65" t="s">
        <v>1</v>
      </c>
      <c r="C49" s="266"/>
      <c r="D49" s="266"/>
      <c r="E49" s="266"/>
      <c r="F49" s="266"/>
      <c r="G49" s="266"/>
      <c r="H49" s="266"/>
      <c r="I49" s="267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15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59" t="s">
        <v>54</v>
      </c>
      <c r="C54" s="260"/>
      <c r="D54" s="128"/>
      <c r="E54" s="128" t="s">
        <v>48</v>
      </c>
      <c r="F54" s="128" t="s">
        <v>49</v>
      </c>
      <c r="G54" s="128" t="s">
        <v>31</v>
      </c>
      <c r="H54" s="128" t="s">
        <v>55</v>
      </c>
      <c r="I54" s="128" t="s">
        <v>56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4" t="s">
        <v>59</v>
      </c>
      <c r="C55" s="243"/>
      <c r="D55" s="243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55" t="s">
        <v>60</v>
      </c>
      <c r="C56" s="256"/>
      <c r="D56" s="256"/>
      <c r="E56" s="138">
        <f>'SO 14855'!L91</f>
        <v>0</v>
      </c>
      <c r="F56" s="138">
        <f>'SO 14855'!M91</f>
        <v>0</v>
      </c>
      <c r="G56" s="138">
        <f>'SO 14855'!I91</f>
        <v>0</v>
      </c>
      <c r="H56" s="139">
        <f>'SO 14855'!S91</f>
        <v>0.22</v>
      </c>
      <c r="I56" s="139">
        <f>'SO 14855'!V91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55" t="s">
        <v>61</v>
      </c>
      <c r="C57" s="256"/>
      <c r="D57" s="256"/>
      <c r="E57" s="138">
        <f>'SO 14855'!L95</f>
        <v>0</v>
      </c>
      <c r="F57" s="138">
        <f>'SO 14855'!M95</f>
        <v>0</v>
      </c>
      <c r="G57" s="138">
        <f>'SO 14855'!I95</f>
        <v>0</v>
      </c>
      <c r="H57" s="139">
        <f>'SO 14855'!S95</f>
        <v>30.66</v>
      </c>
      <c r="I57" s="139">
        <f>'SO 14855'!V95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55" t="s">
        <v>62</v>
      </c>
      <c r="C58" s="256"/>
      <c r="D58" s="256"/>
      <c r="E58" s="138">
        <f>'SO 14855'!L124</f>
        <v>0</v>
      </c>
      <c r="F58" s="138">
        <f>'SO 14855'!M124</f>
        <v>0</v>
      </c>
      <c r="G58" s="138">
        <f>'SO 14855'!I124</f>
        <v>0</v>
      </c>
      <c r="H58" s="139">
        <f>'SO 14855'!S124</f>
        <v>0</v>
      </c>
      <c r="I58" s="139">
        <f>'SO 14855'!V124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55" t="s">
        <v>63</v>
      </c>
      <c r="C59" s="256"/>
      <c r="D59" s="256"/>
      <c r="E59" s="138">
        <f>'SO 14855'!L128</f>
        <v>0</v>
      </c>
      <c r="F59" s="138">
        <f>'SO 14855'!M128</f>
        <v>0</v>
      </c>
      <c r="G59" s="138">
        <f>'SO 14855'!I128</f>
        <v>0</v>
      </c>
      <c r="H59" s="139">
        <f>'SO 14855'!S128</f>
        <v>0</v>
      </c>
      <c r="I59" s="139">
        <f>'SO 14855'!V128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55" t="s">
        <v>64</v>
      </c>
      <c r="C60" s="256"/>
      <c r="D60" s="256"/>
      <c r="E60" s="138">
        <f>'SO 14855'!L132</f>
        <v>0</v>
      </c>
      <c r="F60" s="138">
        <f>'SO 14855'!M132</f>
        <v>0</v>
      </c>
      <c r="G60" s="138">
        <f>'SO 14855'!I132</f>
        <v>0</v>
      </c>
      <c r="H60" s="139">
        <f>'SO 14855'!S132</f>
        <v>0</v>
      </c>
      <c r="I60" s="139">
        <f>'SO 14855'!V132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44" t="s">
        <v>59</v>
      </c>
      <c r="C61" s="235"/>
      <c r="D61" s="235"/>
      <c r="E61" s="140">
        <f>'SO 14855'!L134</f>
        <v>0</v>
      </c>
      <c r="F61" s="140">
        <f>'SO 14855'!M134</f>
        <v>0</v>
      </c>
      <c r="G61" s="140">
        <f>'SO 14855'!I134</f>
        <v>0</v>
      </c>
      <c r="H61" s="141">
        <f>'SO 14855'!S134</f>
        <v>30.88</v>
      </c>
      <c r="I61" s="141">
        <f>'SO 14855'!V134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"/>
      <c r="B62" s="209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3"/>
    </row>
    <row r="63" spans="1:26" x14ac:dyDescent="0.25">
      <c r="A63" s="142"/>
      <c r="B63" s="245" t="s">
        <v>65</v>
      </c>
      <c r="C63" s="246"/>
      <c r="D63" s="246"/>
      <c r="E63" s="144">
        <f>'SO 14855'!L135</f>
        <v>0</v>
      </c>
      <c r="F63" s="144">
        <f>'SO 14855'!M135</f>
        <v>0</v>
      </c>
      <c r="G63" s="144">
        <f>'SO 14855'!I135</f>
        <v>0</v>
      </c>
      <c r="H63" s="145">
        <f>'SO 14855'!S135</f>
        <v>30.88</v>
      </c>
      <c r="I63" s="145">
        <f>'SO 14855'!V135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8"/>
      <c r="X63" s="143"/>
      <c r="Y63" s="143"/>
      <c r="Z63" s="143"/>
    </row>
    <row r="64" spans="1:26" x14ac:dyDescent="0.25">
      <c r="A64" s="15"/>
      <c r="B64" s="42"/>
      <c r="C64" s="3"/>
      <c r="D64" s="3"/>
      <c r="E64" s="14"/>
      <c r="F64" s="14"/>
      <c r="G64" s="14"/>
      <c r="H64" s="153"/>
      <c r="I64" s="153"/>
      <c r="J64" s="153"/>
      <c r="K64" s="153"/>
      <c r="L64" s="153"/>
      <c r="M64" s="153"/>
      <c r="N64" s="153"/>
      <c r="O64" s="153"/>
      <c r="P64" s="153"/>
      <c r="Q64" s="11"/>
      <c r="R64" s="11"/>
      <c r="S64" s="11"/>
      <c r="T64" s="11"/>
      <c r="U64" s="11"/>
      <c r="V64" s="11"/>
      <c r="W64" s="5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38"/>
      <c r="C66" s="8"/>
      <c r="D66" s="8"/>
      <c r="E66" s="27"/>
      <c r="F66" s="27"/>
      <c r="G66" s="27"/>
      <c r="H66" s="154"/>
      <c r="I66" s="154"/>
      <c r="J66" s="154"/>
      <c r="K66" s="154"/>
      <c r="L66" s="154"/>
      <c r="M66" s="154"/>
      <c r="N66" s="154"/>
      <c r="O66" s="154"/>
      <c r="P66" s="154"/>
      <c r="Q66" s="16"/>
      <c r="R66" s="16"/>
      <c r="S66" s="16"/>
      <c r="T66" s="16"/>
      <c r="U66" s="16"/>
      <c r="V66" s="16"/>
      <c r="W66" s="53"/>
    </row>
    <row r="67" spans="1:26" ht="34.9" customHeight="1" x14ac:dyDescent="0.25">
      <c r="A67" s="1"/>
      <c r="B67" s="247" t="s">
        <v>66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53"/>
    </row>
    <row r="68" spans="1:26" x14ac:dyDescent="0.25">
      <c r="A68" s="15"/>
      <c r="B68" s="97"/>
      <c r="C68" s="19"/>
      <c r="D68" s="19"/>
      <c r="E68" s="99"/>
      <c r="F68" s="99"/>
      <c r="G68" s="99"/>
      <c r="H68" s="168"/>
      <c r="I68" s="168"/>
      <c r="J68" s="168"/>
      <c r="K68" s="168"/>
      <c r="L68" s="168"/>
      <c r="M68" s="168"/>
      <c r="N68" s="168"/>
      <c r="O68" s="168"/>
      <c r="P68" s="168"/>
      <c r="Q68" s="20"/>
      <c r="R68" s="20"/>
      <c r="S68" s="20"/>
      <c r="T68" s="20"/>
      <c r="U68" s="20"/>
      <c r="V68" s="20"/>
      <c r="W68" s="53"/>
    </row>
    <row r="69" spans="1:26" ht="19.899999999999999" customHeight="1" x14ac:dyDescent="0.25">
      <c r="A69" s="204"/>
      <c r="B69" s="251" t="s">
        <v>22</v>
      </c>
      <c r="C69" s="252"/>
      <c r="D69" s="252"/>
      <c r="E69" s="253"/>
      <c r="F69" s="166"/>
      <c r="G69" s="166"/>
      <c r="H69" s="167" t="s">
        <v>77</v>
      </c>
      <c r="I69" s="240" t="s">
        <v>78</v>
      </c>
      <c r="J69" s="241"/>
      <c r="K69" s="241"/>
      <c r="L69" s="241"/>
      <c r="M69" s="241"/>
      <c r="N69" s="241"/>
      <c r="O69" s="241"/>
      <c r="P69" s="242"/>
      <c r="Q69" s="18"/>
      <c r="R69" s="18"/>
      <c r="S69" s="18"/>
      <c r="T69" s="18"/>
      <c r="U69" s="18"/>
      <c r="V69" s="18"/>
      <c r="W69" s="53"/>
    </row>
    <row r="70" spans="1:26" ht="19.899999999999999" customHeight="1" x14ac:dyDescent="0.25">
      <c r="A70" s="204"/>
      <c r="B70" s="237" t="s">
        <v>23</v>
      </c>
      <c r="C70" s="238"/>
      <c r="D70" s="238"/>
      <c r="E70" s="239"/>
      <c r="F70" s="162"/>
      <c r="G70" s="162"/>
      <c r="H70" s="163" t="s">
        <v>17</v>
      </c>
      <c r="I70" s="16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204"/>
      <c r="B71" s="237" t="s">
        <v>24</v>
      </c>
      <c r="C71" s="238"/>
      <c r="D71" s="238"/>
      <c r="E71" s="239"/>
      <c r="F71" s="162"/>
      <c r="G71" s="162"/>
      <c r="H71" s="163" t="s">
        <v>79</v>
      </c>
      <c r="I71" s="163" t="s">
        <v>21</v>
      </c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208" t="s">
        <v>80</v>
      </c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8" t="s">
        <v>15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210" t="s">
        <v>58</v>
      </c>
      <c r="C76" s="164"/>
      <c r="D76" s="164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x14ac:dyDescent="0.25">
      <c r="A77" s="2"/>
      <c r="B77" s="211" t="s">
        <v>67</v>
      </c>
      <c r="C77" s="128" t="s">
        <v>68</v>
      </c>
      <c r="D77" s="128" t="s">
        <v>69</v>
      </c>
      <c r="E77" s="155"/>
      <c r="F77" s="155" t="s">
        <v>70</v>
      </c>
      <c r="G77" s="155" t="s">
        <v>71</v>
      </c>
      <c r="H77" s="156" t="s">
        <v>72</v>
      </c>
      <c r="I77" s="156" t="s">
        <v>73</v>
      </c>
      <c r="J77" s="156"/>
      <c r="K77" s="156"/>
      <c r="L77" s="156"/>
      <c r="M77" s="156"/>
      <c r="N77" s="156"/>
      <c r="O77" s="156"/>
      <c r="P77" s="156" t="s">
        <v>74</v>
      </c>
      <c r="Q77" s="157"/>
      <c r="R77" s="157"/>
      <c r="S77" s="128" t="s">
        <v>75</v>
      </c>
      <c r="T77" s="158"/>
      <c r="U77" s="158"/>
      <c r="V77" s="128" t="s">
        <v>76</v>
      </c>
      <c r="W77" s="53"/>
    </row>
    <row r="78" spans="1:26" x14ac:dyDescent="0.25">
      <c r="A78" s="10"/>
      <c r="B78" s="212"/>
      <c r="C78" s="169"/>
      <c r="D78" s="243" t="s">
        <v>59</v>
      </c>
      <c r="E78" s="243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7"/>
      <c r="W78" s="218"/>
      <c r="X78" s="137"/>
      <c r="Y78" s="137"/>
      <c r="Z78" s="137"/>
    </row>
    <row r="79" spans="1:26" x14ac:dyDescent="0.25">
      <c r="A79" s="10"/>
      <c r="B79" s="213"/>
      <c r="C79" s="172">
        <v>1</v>
      </c>
      <c r="D79" s="234" t="s">
        <v>60</v>
      </c>
      <c r="E79" s="23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10"/>
      <c r="R79" s="10"/>
      <c r="S79" s="10"/>
      <c r="T79" s="10"/>
      <c r="U79" s="10"/>
      <c r="V79" s="198"/>
      <c r="W79" s="218"/>
      <c r="X79" s="137"/>
      <c r="Y79" s="137"/>
      <c r="Z79" s="137"/>
    </row>
    <row r="80" spans="1:26" ht="25.15" customHeight="1" x14ac:dyDescent="0.25">
      <c r="A80" s="179"/>
      <c r="B80" s="214"/>
      <c r="C80" s="180" t="s">
        <v>81</v>
      </c>
      <c r="D80" s="233" t="s">
        <v>82</v>
      </c>
      <c r="E80" s="233"/>
      <c r="F80" s="174" t="s">
        <v>83</v>
      </c>
      <c r="G80" s="175">
        <v>32.799999999999997</v>
      </c>
      <c r="H80" s="174"/>
      <c r="I80" s="174">
        <f t="shared" ref="I80:I90" si="0">ROUND(G80*(H80),2)</f>
        <v>0</v>
      </c>
      <c r="J80" s="176">
        <f t="shared" ref="J80:J90" si="1">ROUND(G80*(N80),2)</f>
        <v>637.96</v>
      </c>
      <c r="K80" s="177">
        <f t="shared" ref="K80:K90" si="2">ROUND(G80*(O80),2)</f>
        <v>0</v>
      </c>
      <c r="L80" s="177">
        <f t="shared" ref="L80:L89" si="3">ROUND(G80*(H80),2)</f>
        <v>0</v>
      </c>
      <c r="M80" s="177"/>
      <c r="N80" s="177">
        <v>19.45</v>
      </c>
      <c r="O80" s="177"/>
      <c r="P80" s="181"/>
      <c r="Q80" s="181"/>
      <c r="R80" s="181"/>
      <c r="S80" s="182">
        <f t="shared" ref="S80:S90" si="4">ROUND(G80*(P80),3)</f>
        <v>0</v>
      </c>
      <c r="T80" s="178"/>
      <c r="U80" s="178"/>
      <c r="V80" s="199"/>
      <c r="W80" s="53"/>
      <c r="Z80">
        <v>0</v>
      </c>
    </row>
    <row r="81" spans="1:26" ht="25.15" customHeight="1" x14ac:dyDescent="0.25">
      <c r="A81" s="179"/>
      <c r="B81" s="214"/>
      <c r="C81" s="180" t="s">
        <v>84</v>
      </c>
      <c r="D81" s="233" t="s">
        <v>85</v>
      </c>
      <c r="E81" s="233"/>
      <c r="F81" s="174" t="s">
        <v>83</v>
      </c>
      <c r="G81" s="175">
        <v>76</v>
      </c>
      <c r="H81" s="174"/>
      <c r="I81" s="174">
        <f t="shared" si="0"/>
        <v>0</v>
      </c>
      <c r="J81" s="176">
        <f t="shared" si="1"/>
        <v>3714.88</v>
      </c>
      <c r="K81" s="177">
        <f t="shared" si="2"/>
        <v>0</v>
      </c>
      <c r="L81" s="177">
        <f t="shared" si="3"/>
        <v>0</v>
      </c>
      <c r="M81" s="177"/>
      <c r="N81" s="177">
        <v>48.88</v>
      </c>
      <c r="O81" s="177"/>
      <c r="P81" s="181"/>
      <c r="Q81" s="181"/>
      <c r="R81" s="181"/>
      <c r="S81" s="182">
        <f t="shared" si="4"/>
        <v>0</v>
      </c>
      <c r="T81" s="178"/>
      <c r="U81" s="178"/>
      <c r="V81" s="199"/>
      <c r="W81" s="53"/>
      <c r="Z81">
        <v>0</v>
      </c>
    </row>
    <row r="82" spans="1:26" ht="25.15" customHeight="1" x14ac:dyDescent="0.25">
      <c r="A82" s="179"/>
      <c r="B82" s="214"/>
      <c r="C82" s="180" t="s">
        <v>86</v>
      </c>
      <c r="D82" s="233" t="s">
        <v>87</v>
      </c>
      <c r="E82" s="233"/>
      <c r="F82" s="174" t="s">
        <v>88</v>
      </c>
      <c r="G82" s="175">
        <v>8</v>
      </c>
      <c r="H82" s="174"/>
      <c r="I82" s="174">
        <f t="shared" si="0"/>
        <v>0</v>
      </c>
      <c r="J82" s="176">
        <f t="shared" si="1"/>
        <v>3586.88</v>
      </c>
      <c r="K82" s="177">
        <f t="shared" si="2"/>
        <v>0</v>
      </c>
      <c r="L82" s="177">
        <f t="shared" si="3"/>
        <v>0</v>
      </c>
      <c r="M82" s="177"/>
      <c r="N82" s="177">
        <v>448.36</v>
      </c>
      <c r="O82" s="177"/>
      <c r="P82" s="183">
        <v>1.7520000000000001E-2</v>
      </c>
      <c r="Q82" s="181"/>
      <c r="R82" s="181">
        <v>1.7520000000000001E-2</v>
      </c>
      <c r="S82" s="182">
        <f t="shared" si="4"/>
        <v>0.14000000000000001</v>
      </c>
      <c r="T82" s="178"/>
      <c r="U82" s="178"/>
      <c r="V82" s="199"/>
      <c r="W82" s="53"/>
      <c r="Z82">
        <v>0</v>
      </c>
    </row>
    <row r="83" spans="1:26" ht="25.15" customHeight="1" x14ac:dyDescent="0.25">
      <c r="A83" s="179"/>
      <c r="B83" s="214"/>
      <c r="C83" s="180" t="s">
        <v>89</v>
      </c>
      <c r="D83" s="233" t="s">
        <v>90</v>
      </c>
      <c r="E83" s="233"/>
      <c r="F83" s="174" t="s">
        <v>88</v>
      </c>
      <c r="G83" s="175">
        <v>50</v>
      </c>
      <c r="H83" s="174"/>
      <c r="I83" s="174">
        <f t="shared" si="0"/>
        <v>0</v>
      </c>
      <c r="J83" s="176">
        <f t="shared" si="1"/>
        <v>346.5</v>
      </c>
      <c r="K83" s="177">
        <f t="shared" si="2"/>
        <v>0</v>
      </c>
      <c r="L83" s="177">
        <f t="shared" si="3"/>
        <v>0</v>
      </c>
      <c r="M83" s="177"/>
      <c r="N83" s="177">
        <v>6.93</v>
      </c>
      <c r="O83" s="177"/>
      <c r="P83" s="183">
        <v>1.49E-3</v>
      </c>
      <c r="Q83" s="181"/>
      <c r="R83" s="181">
        <v>1.49E-3</v>
      </c>
      <c r="S83" s="182">
        <f t="shared" si="4"/>
        <v>7.4999999999999997E-2</v>
      </c>
      <c r="T83" s="178"/>
      <c r="U83" s="178"/>
      <c r="V83" s="199"/>
      <c r="W83" s="53"/>
      <c r="Z83">
        <v>0</v>
      </c>
    </row>
    <row r="84" spans="1:26" ht="34.9" customHeight="1" x14ac:dyDescent="0.25">
      <c r="A84" s="179"/>
      <c r="B84" s="214"/>
      <c r="C84" s="180" t="s">
        <v>91</v>
      </c>
      <c r="D84" s="233" t="s">
        <v>92</v>
      </c>
      <c r="E84" s="233"/>
      <c r="F84" s="174" t="s">
        <v>83</v>
      </c>
      <c r="G84" s="175">
        <v>80</v>
      </c>
      <c r="H84" s="174"/>
      <c r="I84" s="174">
        <f t="shared" si="0"/>
        <v>0</v>
      </c>
      <c r="J84" s="176">
        <f t="shared" si="1"/>
        <v>152.80000000000001</v>
      </c>
      <c r="K84" s="177">
        <f t="shared" si="2"/>
        <v>0</v>
      </c>
      <c r="L84" s="177">
        <f t="shared" si="3"/>
        <v>0</v>
      </c>
      <c r="M84" s="177"/>
      <c r="N84" s="177">
        <v>1.9100000000000001</v>
      </c>
      <c r="O84" s="177"/>
      <c r="P84" s="181"/>
      <c r="Q84" s="181"/>
      <c r="R84" s="181"/>
      <c r="S84" s="182">
        <f t="shared" si="4"/>
        <v>0</v>
      </c>
      <c r="T84" s="178"/>
      <c r="U84" s="178"/>
      <c r="V84" s="199"/>
      <c r="W84" s="53"/>
      <c r="Z84">
        <v>0</v>
      </c>
    </row>
    <row r="85" spans="1:26" ht="34.9" customHeight="1" x14ac:dyDescent="0.25">
      <c r="A85" s="179"/>
      <c r="B85" s="214"/>
      <c r="C85" s="180" t="s">
        <v>93</v>
      </c>
      <c r="D85" s="233" t="s">
        <v>94</v>
      </c>
      <c r="E85" s="233"/>
      <c r="F85" s="174" t="s">
        <v>83</v>
      </c>
      <c r="G85" s="175">
        <v>28</v>
      </c>
      <c r="H85" s="174"/>
      <c r="I85" s="174">
        <f t="shared" si="0"/>
        <v>0</v>
      </c>
      <c r="J85" s="176">
        <f t="shared" si="1"/>
        <v>89.04</v>
      </c>
      <c r="K85" s="177">
        <f t="shared" si="2"/>
        <v>0</v>
      </c>
      <c r="L85" s="177">
        <f t="shared" si="3"/>
        <v>0</v>
      </c>
      <c r="M85" s="177"/>
      <c r="N85" s="177">
        <v>3.18</v>
      </c>
      <c r="O85" s="177"/>
      <c r="P85" s="181"/>
      <c r="Q85" s="181"/>
      <c r="R85" s="181"/>
      <c r="S85" s="182">
        <f t="shared" si="4"/>
        <v>0</v>
      </c>
      <c r="T85" s="178"/>
      <c r="U85" s="178"/>
      <c r="V85" s="199"/>
      <c r="W85" s="53"/>
      <c r="Z85">
        <v>0</v>
      </c>
    </row>
    <row r="86" spans="1:26" ht="34.9" customHeight="1" x14ac:dyDescent="0.25">
      <c r="A86" s="179"/>
      <c r="B86" s="214"/>
      <c r="C86" s="180" t="s">
        <v>95</v>
      </c>
      <c r="D86" s="233" t="s">
        <v>96</v>
      </c>
      <c r="E86" s="233"/>
      <c r="F86" s="174" t="s">
        <v>83</v>
      </c>
      <c r="G86" s="175">
        <v>28</v>
      </c>
      <c r="H86" s="174"/>
      <c r="I86" s="174">
        <f t="shared" si="0"/>
        <v>0</v>
      </c>
      <c r="J86" s="176">
        <f t="shared" si="1"/>
        <v>8.4</v>
      </c>
      <c r="K86" s="177">
        <f t="shared" si="2"/>
        <v>0</v>
      </c>
      <c r="L86" s="177">
        <f t="shared" si="3"/>
        <v>0</v>
      </c>
      <c r="M86" s="177"/>
      <c r="N86" s="177">
        <v>0.3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199"/>
      <c r="W86" s="53"/>
      <c r="Z86">
        <v>0</v>
      </c>
    </row>
    <row r="87" spans="1:26" ht="25.15" customHeight="1" x14ac:dyDescent="0.25">
      <c r="A87" s="179"/>
      <c r="B87" s="214"/>
      <c r="C87" s="180" t="s">
        <v>97</v>
      </c>
      <c r="D87" s="233" t="s">
        <v>98</v>
      </c>
      <c r="E87" s="233"/>
      <c r="F87" s="174" t="s">
        <v>83</v>
      </c>
      <c r="G87" s="175">
        <v>31</v>
      </c>
      <c r="H87" s="174"/>
      <c r="I87" s="174">
        <f t="shared" si="0"/>
        <v>0</v>
      </c>
      <c r="J87" s="176">
        <f t="shared" si="1"/>
        <v>28.83</v>
      </c>
      <c r="K87" s="177">
        <f t="shared" si="2"/>
        <v>0</v>
      </c>
      <c r="L87" s="177">
        <f t="shared" si="3"/>
        <v>0</v>
      </c>
      <c r="M87" s="177"/>
      <c r="N87" s="177">
        <v>0.93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199"/>
      <c r="W87" s="53"/>
      <c r="Z87">
        <v>0</v>
      </c>
    </row>
    <row r="88" spans="1:26" ht="25.15" customHeight="1" x14ac:dyDescent="0.25">
      <c r="A88" s="179"/>
      <c r="B88" s="214"/>
      <c r="C88" s="180" t="s">
        <v>99</v>
      </c>
      <c r="D88" s="233" t="s">
        <v>100</v>
      </c>
      <c r="E88" s="233"/>
      <c r="F88" s="174" t="s">
        <v>83</v>
      </c>
      <c r="G88" s="175">
        <v>28</v>
      </c>
      <c r="H88" s="174"/>
      <c r="I88" s="174">
        <f t="shared" si="0"/>
        <v>0</v>
      </c>
      <c r="J88" s="176">
        <f t="shared" si="1"/>
        <v>20.440000000000001</v>
      </c>
      <c r="K88" s="177">
        <f t="shared" si="2"/>
        <v>0</v>
      </c>
      <c r="L88" s="177">
        <f t="shared" si="3"/>
        <v>0</v>
      </c>
      <c r="M88" s="177"/>
      <c r="N88" s="177">
        <v>0.73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199"/>
      <c r="W88" s="53"/>
      <c r="Z88">
        <v>0</v>
      </c>
    </row>
    <row r="89" spans="1:26" ht="25.15" customHeight="1" x14ac:dyDescent="0.25">
      <c r="A89" s="179"/>
      <c r="B89" s="214"/>
      <c r="C89" s="180" t="s">
        <v>101</v>
      </c>
      <c r="D89" s="233" t="s">
        <v>102</v>
      </c>
      <c r="E89" s="233"/>
      <c r="F89" s="174" t="s">
        <v>83</v>
      </c>
      <c r="G89" s="175">
        <v>49</v>
      </c>
      <c r="H89" s="174"/>
      <c r="I89" s="174">
        <f t="shared" si="0"/>
        <v>0</v>
      </c>
      <c r="J89" s="176">
        <f t="shared" si="1"/>
        <v>168.56</v>
      </c>
      <c r="K89" s="177">
        <f t="shared" si="2"/>
        <v>0</v>
      </c>
      <c r="L89" s="177">
        <f t="shared" si="3"/>
        <v>0</v>
      </c>
      <c r="M89" s="177"/>
      <c r="N89" s="177">
        <v>3.44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199"/>
      <c r="W89" s="53"/>
      <c r="Z89">
        <v>0</v>
      </c>
    </row>
    <row r="90" spans="1:26" ht="25.15" customHeight="1" x14ac:dyDescent="0.25">
      <c r="A90" s="179"/>
      <c r="B90" s="215"/>
      <c r="C90" s="190" t="s">
        <v>103</v>
      </c>
      <c r="D90" s="236" t="s">
        <v>104</v>
      </c>
      <c r="E90" s="236"/>
      <c r="F90" s="185" t="s">
        <v>105</v>
      </c>
      <c r="G90" s="186">
        <v>28</v>
      </c>
      <c r="H90" s="185"/>
      <c r="I90" s="185">
        <f t="shared" si="0"/>
        <v>0</v>
      </c>
      <c r="J90" s="187">
        <f t="shared" si="1"/>
        <v>355.32</v>
      </c>
      <c r="K90" s="188">
        <f t="shared" si="2"/>
        <v>0</v>
      </c>
      <c r="L90" s="188"/>
      <c r="M90" s="188">
        <f>ROUND(G90*(H90),2)</f>
        <v>0</v>
      </c>
      <c r="N90" s="188">
        <v>12.69</v>
      </c>
      <c r="O90" s="188"/>
      <c r="P90" s="191"/>
      <c r="Q90" s="191"/>
      <c r="R90" s="191"/>
      <c r="S90" s="192">
        <f t="shared" si="4"/>
        <v>0</v>
      </c>
      <c r="T90" s="189"/>
      <c r="U90" s="189"/>
      <c r="V90" s="200"/>
      <c r="W90" s="53"/>
      <c r="Z90">
        <v>0</v>
      </c>
    </row>
    <row r="91" spans="1:26" x14ac:dyDescent="0.25">
      <c r="A91" s="10"/>
      <c r="B91" s="213"/>
      <c r="C91" s="172">
        <v>1</v>
      </c>
      <c r="D91" s="234" t="s">
        <v>60</v>
      </c>
      <c r="E91" s="234"/>
      <c r="F91" s="138"/>
      <c r="G91" s="171"/>
      <c r="H91" s="138"/>
      <c r="I91" s="140">
        <f>ROUND((SUM(I79:I90))/1,2)</f>
        <v>0</v>
      </c>
      <c r="J91" s="139"/>
      <c r="K91" s="139"/>
      <c r="L91" s="139">
        <f>ROUND((SUM(L79:L90))/1,2)</f>
        <v>0</v>
      </c>
      <c r="M91" s="139">
        <f>ROUND((SUM(M79:M90))/1,2)</f>
        <v>0</v>
      </c>
      <c r="N91" s="139"/>
      <c r="O91" s="139"/>
      <c r="P91" s="139"/>
      <c r="Q91" s="10"/>
      <c r="R91" s="10"/>
      <c r="S91" s="10">
        <f>ROUND((SUM(S79:S90))/1,2)</f>
        <v>0.22</v>
      </c>
      <c r="T91" s="10"/>
      <c r="U91" s="10"/>
      <c r="V91" s="201">
        <f>ROUND((SUM(V79:V90))/1,2)</f>
        <v>0</v>
      </c>
      <c r="W91" s="218"/>
      <c r="X91" s="137"/>
      <c r="Y91" s="137"/>
      <c r="Z91" s="137"/>
    </row>
    <row r="92" spans="1:26" x14ac:dyDescent="0.25">
      <c r="A92" s="1"/>
      <c r="B92" s="209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202"/>
      <c r="W92" s="53"/>
    </row>
    <row r="93" spans="1:26" x14ac:dyDescent="0.25">
      <c r="A93" s="10"/>
      <c r="B93" s="213"/>
      <c r="C93" s="172">
        <v>4</v>
      </c>
      <c r="D93" s="234" t="s">
        <v>61</v>
      </c>
      <c r="E93" s="234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10"/>
      <c r="R93" s="10"/>
      <c r="S93" s="10"/>
      <c r="T93" s="10"/>
      <c r="U93" s="10"/>
      <c r="V93" s="198"/>
      <c r="W93" s="218"/>
      <c r="X93" s="137"/>
      <c r="Y93" s="137"/>
      <c r="Z93" s="137"/>
    </row>
    <row r="94" spans="1:26" ht="25.15" customHeight="1" x14ac:dyDescent="0.25">
      <c r="A94" s="179"/>
      <c r="B94" s="214"/>
      <c r="C94" s="180" t="s">
        <v>106</v>
      </c>
      <c r="D94" s="233" t="s">
        <v>107</v>
      </c>
      <c r="E94" s="233"/>
      <c r="F94" s="174" t="s">
        <v>83</v>
      </c>
      <c r="G94" s="175">
        <v>18</v>
      </c>
      <c r="H94" s="174"/>
      <c r="I94" s="174">
        <f>ROUND(G94*(H94),2)</f>
        <v>0</v>
      </c>
      <c r="J94" s="176">
        <f>ROUND(G94*(N94),2)</f>
        <v>701.28</v>
      </c>
      <c r="K94" s="177">
        <f>ROUND(G94*(O94),2)</f>
        <v>0</v>
      </c>
      <c r="L94" s="177">
        <f>ROUND(G94*(H94),2)</f>
        <v>0</v>
      </c>
      <c r="M94" s="177"/>
      <c r="N94" s="177">
        <v>38.96</v>
      </c>
      <c r="O94" s="177"/>
      <c r="P94" s="183">
        <v>1.7034</v>
      </c>
      <c r="Q94" s="181"/>
      <c r="R94" s="181">
        <v>1.7034</v>
      </c>
      <c r="S94" s="182">
        <f>ROUND(G94*(P94),3)</f>
        <v>30.661000000000001</v>
      </c>
      <c r="T94" s="178"/>
      <c r="U94" s="178"/>
      <c r="V94" s="199"/>
      <c r="W94" s="53"/>
      <c r="Z94">
        <v>0</v>
      </c>
    </row>
    <row r="95" spans="1:26" x14ac:dyDescent="0.25">
      <c r="A95" s="10"/>
      <c r="B95" s="213"/>
      <c r="C95" s="172">
        <v>4</v>
      </c>
      <c r="D95" s="234" t="s">
        <v>61</v>
      </c>
      <c r="E95" s="234"/>
      <c r="F95" s="138"/>
      <c r="G95" s="171"/>
      <c r="H95" s="138"/>
      <c r="I95" s="140">
        <f>ROUND((SUM(I93:I94))/1,2)</f>
        <v>0</v>
      </c>
      <c r="J95" s="139"/>
      <c r="K95" s="139"/>
      <c r="L95" s="139">
        <f>ROUND((SUM(L93:L94))/1,2)</f>
        <v>0</v>
      </c>
      <c r="M95" s="139">
        <f>ROUND((SUM(M93:M94))/1,2)</f>
        <v>0</v>
      </c>
      <c r="N95" s="139"/>
      <c r="O95" s="139"/>
      <c r="P95" s="139"/>
      <c r="Q95" s="10"/>
      <c r="R95" s="10"/>
      <c r="S95" s="10">
        <f>ROUND((SUM(S93:S94))/1,2)</f>
        <v>30.66</v>
      </c>
      <c r="T95" s="10"/>
      <c r="U95" s="10"/>
      <c r="V95" s="201">
        <f>ROUND((SUM(V93:V94))/1,2)</f>
        <v>0</v>
      </c>
      <c r="W95" s="218"/>
      <c r="X95" s="137"/>
      <c r="Y95" s="137"/>
      <c r="Z95" s="137"/>
    </row>
    <row r="96" spans="1:26" x14ac:dyDescent="0.25">
      <c r="A96" s="1"/>
      <c r="B96" s="209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202"/>
      <c r="W96" s="53"/>
    </row>
    <row r="97" spans="1:26" x14ac:dyDescent="0.25">
      <c r="A97" s="10"/>
      <c r="B97" s="213"/>
      <c r="C97" s="172">
        <v>8</v>
      </c>
      <c r="D97" s="234" t="s">
        <v>62</v>
      </c>
      <c r="E97" s="234"/>
      <c r="F97" s="10"/>
      <c r="G97" s="171"/>
      <c r="H97" s="138"/>
      <c r="I97" s="13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98"/>
      <c r="W97" s="218"/>
      <c r="X97" s="137"/>
      <c r="Y97" s="137"/>
      <c r="Z97" s="137"/>
    </row>
    <row r="98" spans="1:26" ht="25.15" customHeight="1" x14ac:dyDescent="0.25">
      <c r="A98" s="179"/>
      <c r="B98" s="214"/>
      <c r="C98" s="180" t="s">
        <v>108</v>
      </c>
      <c r="D98" s="233" t="s">
        <v>109</v>
      </c>
      <c r="E98" s="233"/>
      <c r="F98" s="173" t="s">
        <v>88</v>
      </c>
      <c r="G98" s="175">
        <v>10</v>
      </c>
      <c r="H98" s="174"/>
      <c r="I98" s="174">
        <f t="shared" ref="I98:I123" si="5">ROUND(G98*(H98),2)</f>
        <v>0</v>
      </c>
      <c r="J98" s="173">
        <f t="shared" ref="J98:J123" si="6">ROUND(G98*(N98),2)</f>
        <v>18.3</v>
      </c>
      <c r="K98" s="178">
        <f t="shared" ref="K98:K123" si="7">ROUND(G98*(O98),2)</f>
        <v>0</v>
      </c>
      <c r="L98" s="178">
        <f t="shared" ref="L98:L110" si="8">ROUND(G98*(H98),2)</f>
        <v>0</v>
      </c>
      <c r="M98" s="178"/>
      <c r="N98" s="178">
        <v>1.83</v>
      </c>
      <c r="O98" s="178"/>
      <c r="P98" s="181"/>
      <c r="Q98" s="181"/>
      <c r="R98" s="181"/>
      <c r="S98" s="182">
        <f t="shared" ref="S98:S123" si="9">ROUND(G98*(P98),3)</f>
        <v>0</v>
      </c>
      <c r="T98" s="178"/>
      <c r="U98" s="178"/>
      <c r="V98" s="199"/>
      <c r="W98" s="53"/>
      <c r="Z98">
        <v>0</v>
      </c>
    </row>
    <row r="99" spans="1:26" ht="25.15" customHeight="1" x14ac:dyDescent="0.25">
      <c r="A99" s="179"/>
      <c r="B99" s="214"/>
      <c r="C99" s="180" t="s">
        <v>110</v>
      </c>
      <c r="D99" s="233" t="s">
        <v>111</v>
      </c>
      <c r="E99" s="233"/>
      <c r="F99" s="173" t="s">
        <v>88</v>
      </c>
      <c r="G99" s="175">
        <v>60</v>
      </c>
      <c r="H99" s="174"/>
      <c r="I99" s="174">
        <f t="shared" si="5"/>
        <v>0</v>
      </c>
      <c r="J99" s="173">
        <f t="shared" si="6"/>
        <v>135.6</v>
      </c>
      <c r="K99" s="178">
        <f t="shared" si="7"/>
        <v>0</v>
      </c>
      <c r="L99" s="178">
        <f t="shared" si="8"/>
        <v>0</v>
      </c>
      <c r="M99" s="178"/>
      <c r="N99" s="178">
        <v>2.2599999999999998</v>
      </c>
      <c r="O99" s="178"/>
      <c r="P99" s="181"/>
      <c r="Q99" s="181"/>
      <c r="R99" s="181"/>
      <c r="S99" s="182">
        <f t="shared" si="9"/>
        <v>0</v>
      </c>
      <c r="T99" s="178"/>
      <c r="U99" s="178"/>
      <c r="V99" s="199"/>
      <c r="W99" s="53"/>
      <c r="Z99">
        <v>0</v>
      </c>
    </row>
    <row r="100" spans="1:26" ht="25.15" customHeight="1" x14ac:dyDescent="0.25">
      <c r="A100" s="179"/>
      <c r="B100" s="214"/>
      <c r="C100" s="180" t="s">
        <v>112</v>
      </c>
      <c r="D100" s="233" t="s">
        <v>113</v>
      </c>
      <c r="E100" s="233"/>
      <c r="F100" s="173" t="s">
        <v>114</v>
      </c>
      <c r="G100" s="175">
        <v>2</v>
      </c>
      <c r="H100" s="174"/>
      <c r="I100" s="174">
        <f t="shared" si="5"/>
        <v>0</v>
      </c>
      <c r="J100" s="173">
        <f t="shared" si="6"/>
        <v>84.08</v>
      </c>
      <c r="K100" s="178">
        <f t="shared" si="7"/>
        <v>0</v>
      </c>
      <c r="L100" s="178">
        <f t="shared" si="8"/>
        <v>0</v>
      </c>
      <c r="M100" s="178"/>
      <c r="N100" s="178">
        <v>42.04</v>
      </c>
      <c r="O100" s="178"/>
      <c r="P100" s="183">
        <v>3.0000000000000001E-5</v>
      </c>
      <c r="Q100" s="181"/>
      <c r="R100" s="181">
        <v>3.0000000000000001E-5</v>
      </c>
      <c r="S100" s="182">
        <f t="shared" si="9"/>
        <v>0</v>
      </c>
      <c r="T100" s="178"/>
      <c r="U100" s="178"/>
      <c r="V100" s="199"/>
      <c r="W100" s="53"/>
      <c r="Z100">
        <v>0</v>
      </c>
    </row>
    <row r="101" spans="1:26" ht="25.15" customHeight="1" x14ac:dyDescent="0.25">
      <c r="A101" s="179"/>
      <c r="B101" s="214"/>
      <c r="C101" s="180" t="s">
        <v>115</v>
      </c>
      <c r="D101" s="233" t="s">
        <v>116</v>
      </c>
      <c r="E101" s="233"/>
      <c r="F101" s="173" t="s">
        <v>88</v>
      </c>
      <c r="G101" s="175">
        <v>5</v>
      </c>
      <c r="H101" s="174"/>
      <c r="I101" s="174">
        <f t="shared" si="5"/>
        <v>0</v>
      </c>
      <c r="J101" s="173">
        <f t="shared" si="6"/>
        <v>3.8</v>
      </c>
      <c r="K101" s="178">
        <f t="shared" si="7"/>
        <v>0</v>
      </c>
      <c r="L101" s="178">
        <f t="shared" si="8"/>
        <v>0</v>
      </c>
      <c r="M101" s="178"/>
      <c r="N101" s="178">
        <v>0.76</v>
      </c>
      <c r="O101" s="178"/>
      <c r="P101" s="181"/>
      <c r="Q101" s="181"/>
      <c r="R101" s="181"/>
      <c r="S101" s="182">
        <f t="shared" si="9"/>
        <v>0</v>
      </c>
      <c r="T101" s="178"/>
      <c r="U101" s="178"/>
      <c r="V101" s="199"/>
      <c r="W101" s="53"/>
      <c r="Z101">
        <v>0</v>
      </c>
    </row>
    <row r="102" spans="1:26" ht="25.15" customHeight="1" x14ac:dyDescent="0.25">
      <c r="A102" s="179"/>
      <c r="B102" s="214"/>
      <c r="C102" s="180" t="s">
        <v>117</v>
      </c>
      <c r="D102" s="233" t="s">
        <v>118</v>
      </c>
      <c r="E102" s="233"/>
      <c r="F102" s="173" t="s">
        <v>88</v>
      </c>
      <c r="G102" s="175">
        <v>10</v>
      </c>
      <c r="H102" s="174"/>
      <c r="I102" s="174">
        <f t="shared" si="5"/>
        <v>0</v>
      </c>
      <c r="J102" s="173">
        <f t="shared" si="6"/>
        <v>8.5</v>
      </c>
      <c r="K102" s="178">
        <f t="shared" si="7"/>
        <v>0</v>
      </c>
      <c r="L102" s="178">
        <f t="shared" si="8"/>
        <v>0</v>
      </c>
      <c r="M102" s="178"/>
      <c r="N102" s="178">
        <v>0.85</v>
      </c>
      <c r="O102" s="178"/>
      <c r="P102" s="181"/>
      <c r="Q102" s="181"/>
      <c r="R102" s="181"/>
      <c r="S102" s="182">
        <f t="shared" si="9"/>
        <v>0</v>
      </c>
      <c r="T102" s="178"/>
      <c r="U102" s="178"/>
      <c r="V102" s="199"/>
      <c r="W102" s="53"/>
      <c r="Z102">
        <v>0</v>
      </c>
    </row>
    <row r="103" spans="1:26" ht="25.15" customHeight="1" x14ac:dyDescent="0.25">
      <c r="A103" s="179"/>
      <c r="B103" s="214"/>
      <c r="C103" s="180" t="s">
        <v>119</v>
      </c>
      <c r="D103" s="233" t="s">
        <v>120</v>
      </c>
      <c r="E103" s="233"/>
      <c r="F103" s="173" t="s">
        <v>88</v>
      </c>
      <c r="G103" s="175">
        <v>60</v>
      </c>
      <c r="H103" s="174"/>
      <c r="I103" s="174">
        <f t="shared" si="5"/>
        <v>0</v>
      </c>
      <c r="J103" s="173">
        <f t="shared" si="6"/>
        <v>57</v>
      </c>
      <c r="K103" s="178">
        <f t="shared" si="7"/>
        <v>0</v>
      </c>
      <c r="L103" s="178">
        <f t="shared" si="8"/>
        <v>0</v>
      </c>
      <c r="M103" s="178"/>
      <c r="N103" s="178">
        <v>0.95</v>
      </c>
      <c r="O103" s="178"/>
      <c r="P103" s="181"/>
      <c r="Q103" s="181"/>
      <c r="R103" s="181"/>
      <c r="S103" s="182">
        <f t="shared" si="9"/>
        <v>0</v>
      </c>
      <c r="T103" s="178"/>
      <c r="U103" s="178"/>
      <c r="V103" s="199"/>
      <c r="W103" s="53"/>
      <c r="Z103">
        <v>0</v>
      </c>
    </row>
    <row r="104" spans="1:26" ht="25.15" customHeight="1" x14ac:dyDescent="0.25">
      <c r="A104" s="179"/>
      <c r="B104" s="214"/>
      <c r="C104" s="180" t="s">
        <v>121</v>
      </c>
      <c r="D104" s="233" t="s">
        <v>122</v>
      </c>
      <c r="E104" s="233"/>
      <c r="F104" s="173" t="s">
        <v>114</v>
      </c>
      <c r="G104" s="175">
        <v>4</v>
      </c>
      <c r="H104" s="174"/>
      <c r="I104" s="174">
        <f t="shared" si="5"/>
        <v>0</v>
      </c>
      <c r="J104" s="173">
        <f t="shared" si="6"/>
        <v>15.24</v>
      </c>
      <c r="K104" s="178">
        <f t="shared" si="7"/>
        <v>0</v>
      </c>
      <c r="L104" s="178">
        <f t="shared" si="8"/>
        <v>0</v>
      </c>
      <c r="M104" s="178"/>
      <c r="N104" s="178">
        <v>3.81</v>
      </c>
      <c r="O104" s="178"/>
      <c r="P104" s="181"/>
      <c r="Q104" s="181"/>
      <c r="R104" s="181"/>
      <c r="S104" s="182">
        <f t="shared" si="9"/>
        <v>0</v>
      </c>
      <c r="T104" s="178"/>
      <c r="U104" s="178"/>
      <c r="V104" s="199"/>
      <c r="W104" s="53"/>
      <c r="Z104">
        <v>0</v>
      </c>
    </row>
    <row r="105" spans="1:26" ht="25.15" customHeight="1" x14ac:dyDescent="0.25">
      <c r="A105" s="179"/>
      <c r="B105" s="214"/>
      <c r="C105" s="180" t="s">
        <v>123</v>
      </c>
      <c r="D105" s="233" t="s">
        <v>124</v>
      </c>
      <c r="E105" s="233"/>
      <c r="F105" s="173" t="s">
        <v>114</v>
      </c>
      <c r="G105" s="175">
        <v>2</v>
      </c>
      <c r="H105" s="174"/>
      <c r="I105" s="174">
        <f t="shared" si="5"/>
        <v>0</v>
      </c>
      <c r="J105" s="173">
        <f t="shared" si="6"/>
        <v>8.5399999999999991</v>
      </c>
      <c r="K105" s="178">
        <f t="shared" si="7"/>
        <v>0</v>
      </c>
      <c r="L105" s="178">
        <f t="shared" si="8"/>
        <v>0</v>
      </c>
      <c r="M105" s="178"/>
      <c r="N105" s="178">
        <v>4.2699999999999996</v>
      </c>
      <c r="O105" s="178"/>
      <c r="P105" s="181"/>
      <c r="Q105" s="181"/>
      <c r="R105" s="181"/>
      <c r="S105" s="182">
        <f t="shared" si="9"/>
        <v>0</v>
      </c>
      <c r="T105" s="178"/>
      <c r="U105" s="178"/>
      <c r="V105" s="199"/>
      <c r="W105" s="53"/>
      <c r="Z105">
        <v>0</v>
      </c>
    </row>
    <row r="106" spans="1:26" ht="25.15" customHeight="1" x14ac:dyDescent="0.25">
      <c r="A106" s="179"/>
      <c r="B106" s="214"/>
      <c r="C106" s="180" t="s">
        <v>125</v>
      </c>
      <c r="D106" s="233" t="s">
        <v>126</v>
      </c>
      <c r="E106" s="233"/>
      <c r="F106" s="173" t="s">
        <v>114</v>
      </c>
      <c r="G106" s="175">
        <v>2</v>
      </c>
      <c r="H106" s="174"/>
      <c r="I106" s="174">
        <f t="shared" si="5"/>
        <v>0</v>
      </c>
      <c r="J106" s="173">
        <f t="shared" si="6"/>
        <v>8.5399999999999991</v>
      </c>
      <c r="K106" s="178">
        <f t="shared" si="7"/>
        <v>0</v>
      </c>
      <c r="L106" s="178">
        <f t="shared" si="8"/>
        <v>0</v>
      </c>
      <c r="M106" s="178"/>
      <c r="N106" s="178">
        <v>4.2699999999999996</v>
      </c>
      <c r="O106" s="178"/>
      <c r="P106" s="181"/>
      <c r="Q106" s="181"/>
      <c r="R106" s="181"/>
      <c r="S106" s="182">
        <f t="shared" si="9"/>
        <v>0</v>
      </c>
      <c r="T106" s="178"/>
      <c r="U106" s="178"/>
      <c r="V106" s="199"/>
      <c r="W106" s="53"/>
      <c r="Z106">
        <v>0</v>
      </c>
    </row>
    <row r="107" spans="1:26" ht="25.15" customHeight="1" x14ac:dyDescent="0.25">
      <c r="A107" s="179"/>
      <c r="B107" s="214"/>
      <c r="C107" s="180" t="s">
        <v>127</v>
      </c>
      <c r="D107" s="233" t="s">
        <v>128</v>
      </c>
      <c r="E107" s="233"/>
      <c r="F107" s="173" t="s">
        <v>114</v>
      </c>
      <c r="G107" s="175">
        <v>8</v>
      </c>
      <c r="H107" s="174"/>
      <c r="I107" s="174">
        <f t="shared" si="5"/>
        <v>0</v>
      </c>
      <c r="J107" s="173">
        <f t="shared" si="6"/>
        <v>37.76</v>
      </c>
      <c r="K107" s="178">
        <f t="shared" si="7"/>
        <v>0</v>
      </c>
      <c r="L107" s="178">
        <f t="shared" si="8"/>
        <v>0</v>
      </c>
      <c r="M107" s="178"/>
      <c r="N107" s="178">
        <v>4.72</v>
      </c>
      <c r="O107" s="178"/>
      <c r="P107" s="181"/>
      <c r="Q107" s="181"/>
      <c r="R107" s="181"/>
      <c r="S107" s="182">
        <f t="shared" si="9"/>
        <v>0</v>
      </c>
      <c r="T107" s="178"/>
      <c r="U107" s="178"/>
      <c r="V107" s="199"/>
      <c r="W107" s="53"/>
      <c r="Z107">
        <v>0</v>
      </c>
    </row>
    <row r="108" spans="1:26" ht="25.15" customHeight="1" x14ac:dyDescent="0.25">
      <c r="A108" s="179"/>
      <c r="B108" s="214"/>
      <c r="C108" s="180" t="s">
        <v>129</v>
      </c>
      <c r="D108" s="233" t="s">
        <v>130</v>
      </c>
      <c r="E108" s="233"/>
      <c r="F108" s="173" t="s">
        <v>114</v>
      </c>
      <c r="G108" s="175">
        <v>2</v>
      </c>
      <c r="H108" s="174"/>
      <c r="I108" s="174">
        <f t="shared" si="5"/>
        <v>0</v>
      </c>
      <c r="J108" s="173">
        <f t="shared" si="6"/>
        <v>9.44</v>
      </c>
      <c r="K108" s="178">
        <f t="shared" si="7"/>
        <v>0</v>
      </c>
      <c r="L108" s="178">
        <f t="shared" si="8"/>
        <v>0</v>
      </c>
      <c r="M108" s="178"/>
      <c r="N108" s="178">
        <v>4.72</v>
      </c>
      <c r="O108" s="178"/>
      <c r="P108" s="181"/>
      <c r="Q108" s="181"/>
      <c r="R108" s="181"/>
      <c r="S108" s="182">
        <f t="shared" si="9"/>
        <v>0</v>
      </c>
      <c r="T108" s="178"/>
      <c r="U108" s="178"/>
      <c r="V108" s="199"/>
      <c r="W108" s="53"/>
      <c r="Z108">
        <v>0</v>
      </c>
    </row>
    <row r="109" spans="1:26" ht="25.15" customHeight="1" x14ac:dyDescent="0.25">
      <c r="A109" s="179"/>
      <c r="B109" s="214"/>
      <c r="C109" s="180" t="s">
        <v>131</v>
      </c>
      <c r="D109" s="233" t="s">
        <v>132</v>
      </c>
      <c r="E109" s="233"/>
      <c r="F109" s="173" t="s">
        <v>114</v>
      </c>
      <c r="G109" s="175">
        <v>2</v>
      </c>
      <c r="H109" s="174"/>
      <c r="I109" s="174">
        <f t="shared" si="5"/>
        <v>0</v>
      </c>
      <c r="J109" s="173">
        <f t="shared" si="6"/>
        <v>9.44</v>
      </c>
      <c r="K109" s="178">
        <f t="shared" si="7"/>
        <v>0</v>
      </c>
      <c r="L109" s="178">
        <f t="shared" si="8"/>
        <v>0</v>
      </c>
      <c r="M109" s="178"/>
      <c r="N109" s="178">
        <v>4.72</v>
      </c>
      <c r="O109" s="178"/>
      <c r="P109" s="181"/>
      <c r="Q109" s="181"/>
      <c r="R109" s="181"/>
      <c r="S109" s="182">
        <f t="shared" si="9"/>
        <v>0</v>
      </c>
      <c r="T109" s="178"/>
      <c r="U109" s="178"/>
      <c r="V109" s="199"/>
      <c r="W109" s="53"/>
      <c r="Z109">
        <v>0</v>
      </c>
    </row>
    <row r="110" spans="1:26" ht="25.15" customHeight="1" x14ac:dyDescent="0.25">
      <c r="A110" s="179"/>
      <c r="B110" s="214"/>
      <c r="C110" s="180" t="s">
        <v>133</v>
      </c>
      <c r="D110" s="233" t="s">
        <v>134</v>
      </c>
      <c r="E110" s="233"/>
      <c r="F110" s="173" t="s">
        <v>114</v>
      </c>
      <c r="G110" s="175">
        <v>4</v>
      </c>
      <c r="H110" s="174"/>
      <c r="I110" s="174">
        <f t="shared" si="5"/>
        <v>0</v>
      </c>
      <c r="J110" s="173">
        <f t="shared" si="6"/>
        <v>18.88</v>
      </c>
      <c r="K110" s="178">
        <f t="shared" si="7"/>
        <v>0</v>
      </c>
      <c r="L110" s="178">
        <f t="shared" si="8"/>
        <v>0</v>
      </c>
      <c r="M110" s="178"/>
      <c r="N110" s="178">
        <v>4.72</v>
      </c>
      <c r="O110" s="178"/>
      <c r="P110" s="181"/>
      <c r="Q110" s="181"/>
      <c r="R110" s="181"/>
      <c r="S110" s="182">
        <f t="shared" si="9"/>
        <v>0</v>
      </c>
      <c r="T110" s="178"/>
      <c r="U110" s="178"/>
      <c r="V110" s="199"/>
      <c r="W110" s="53"/>
      <c r="Z110">
        <v>0</v>
      </c>
    </row>
    <row r="111" spans="1:26" ht="25.15" customHeight="1" x14ac:dyDescent="0.25">
      <c r="A111" s="179"/>
      <c r="B111" s="215"/>
      <c r="C111" s="190" t="s">
        <v>135</v>
      </c>
      <c r="D111" s="236" t="s">
        <v>136</v>
      </c>
      <c r="E111" s="236"/>
      <c r="F111" s="184" t="s">
        <v>88</v>
      </c>
      <c r="G111" s="186">
        <v>5</v>
      </c>
      <c r="H111" s="185"/>
      <c r="I111" s="185">
        <f t="shared" si="5"/>
        <v>0</v>
      </c>
      <c r="J111" s="184">
        <f t="shared" si="6"/>
        <v>3.5</v>
      </c>
      <c r="K111" s="189">
        <f t="shared" si="7"/>
        <v>0</v>
      </c>
      <c r="L111" s="189"/>
      <c r="M111" s="189">
        <f t="shared" ref="M111:M123" si="10">ROUND(G111*(H111),2)</f>
        <v>0</v>
      </c>
      <c r="N111" s="189">
        <v>0.7</v>
      </c>
      <c r="O111" s="189"/>
      <c r="P111" s="191"/>
      <c r="Q111" s="191"/>
      <c r="R111" s="191"/>
      <c r="S111" s="192">
        <f t="shared" si="9"/>
        <v>0</v>
      </c>
      <c r="T111" s="189"/>
      <c r="U111" s="189"/>
      <c r="V111" s="200"/>
      <c r="W111" s="53"/>
      <c r="Z111">
        <v>0</v>
      </c>
    </row>
    <row r="112" spans="1:26" ht="25.15" customHeight="1" x14ac:dyDescent="0.25">
      <c r="A112" s="179"/>
      <c r="B112" s="215"/>
      <c r="C112" s="190" t="s">
        <v>137</v>
      </c>
      <c r="D112" s="236" t="s">
        <v>138</v>
      </c>
      <c r="E112" s="236"/>
      <c r="F112" s="184" t="s">
        <v>114</v>
      </c>
      <c r="G112" s="186">
        <v>2</v>
      </c>
      <c r="H112" s="185"/>
      <c r="I112" s="185">
        <f t="shared" si="5"/>
        <v>0</v>
      </c>
      <c r="J112" s="184">
        <f t="shared" si="6"/>
        <v>438</v>
      </c>
      <c r="K112" s="189">
        <f t="shared" si="7"/>
        <v>0</v>
      </c>
      <c r="L112" s="189"/>
      <c r="M112" s="189">
        <f t="shared" si="10"/>
        <v>0</v>
      </c>
      <c r="N112" s="189">
        <v>219</v>
      </c>
      <c r="O112" s="189"/>
      <c r="P112" s="191"/>
      <c r="Q112" s="191"/>
      <c r="R112" s="191"/>
      <c r="S112" s="192">
        <f t="shared" si="9"/>
        <v>0</v>
      </c>
      <c r="T112" s="189"/>
      <c r="U112" s="189"/>
      <c r="V112" s="200"/>
      <c r="W112" s="53"/>
      <c r="Z112">
        <v>0</v>
      </c>
    </row>
    <row r="113" spans="1:26" x14ac:dyDescent="0.25">
      <c r="A113" s="179"/>
      <c r="B113" s="215"/>
      <c r="C113" s="190" t="s">
        <v>139</v>
      </c>
      <c r="D113" s="236" t="s">
        <v>140</v>
      </c>
      <c r="E113" s="236"/>
      <c r="F113" s="184" t="s">
        <v>114</v>
      </c>
      <c r="G113" s="186">
        <v>2</v>
      </c>
      <c r="H113" s="185"/>
      <c r="I113" s="185">
        <f t="shared" si="5"/>
        <v>0</v>
      </c>
      <c r="J113" s="184">
        <f t="shared" si="6"/>
        <v>109.84</v>
      </c>
      <c r="K113" s="189">
        <f t="shared" si="7"/>
        <v>0</v>
      </c>
      <c r="L113" s="189"/>
      <c r="M113" s="189">
        <f t="shared" si="10"/>
        <v>0</v>
      </c>
      <c r="N113" s="189">
        <v>54.92</v>
      </c>
      <c r="O113" s="189"/>
      <c r="P113" s="191"/>
      <c r="Q113" s="191"/>
      <c r="R113" s="191"/>
      <c r="S113" s="192">
        <f t="shared" si="9"/>
        <v>0</v>
      </c>
      <c r="T113" s="189"/>
      <c r="U113" s="189"/>
      <c r="V113" s="200"/>
      <c r="W113" s="53"/>
      <c r="Z113">
        <v>0</v>
      </c>
    </row>
    <row r="114" spans="1:26" x14ac:dyDescent="0.25">
      <c r="A114" s="179"/>
      <c r="B114" s="215"/>
      <c r="C114" s="190" t="s">
        <v>141</v>
      </c>
      <c r="D114" s="236" t="s">
        <v>142</v>
      </c>
      <c r="E114" s="236"/>
      <c r="F114" s="184" t="s">
        <v>114</v>
      </c>
      <c r="G114" s="186">
        <v>12</v>
      </c>
      <c r="H114" s="185"/>
      <c r="I114" s="185">
        <f t="shared" si="5"/>
        <v>0</v>
      </c>
      <c r="J114" s="184">
        <f t="shared" si="6"/>
        <v>1094.8800000000001</v>
      </c>
      <c r="K114" s="189">
        <f t="shared" si="7"/>
        <v>0</v>
      </c>
      <c r="L114" s="189"/>
      <c r="M114" s="189">
        <f t="shared" si="10"/>
        <v>0</v>
      </c>
      <c r="N114" s="189">
        <v>91.24</v>
      </c>
      <c r="O114" s="189"/>
      <c r="P114" s="191"/>
      <c r="Q114" s="191"/>
      <c r="R114" s="191"/>
      <c r="S114" s="192">
        <f t="shared" si="9"/>
        <v>0</v>
      </c>
      <c r="T114" s="189"/>
      <c r="U114" s="189"/>
      <c r="V114" s="200"/>
      <c r="W114" s="53"/>
      <c r="Z114">
        <v>0</v>
      </c>
    </row>
    <row r="115" spans="1:26" x14ac:dyDescent="0.25">
      <c r="A115" s="179"/>
      <c r="B115" s="215"/>
      <c r="C115" s="190" t="s">
        <v>143</v>
      </c>
      <c r="D115" s="236" t="s">
        <v>144</v>
      </c>
      <c r="E115" s="236"/>
      <c r="F115" s="184" t="s">
        <v>114</v>
      </c>
      <c r="G115" s="186">
        <v>1</v>
      </c>
      <c r="H115" s="185"/>
      <c r="I115" s="185">
        <f t="shared" si="5"/>
        <v>0</v>
      </c>
      <c r="J115" s="184">
        <f t="shared" si="6"/>
        <v>19.23</v>
      </c>
      <c r="K115" s="189">
        <f t="shared" si="7"/>
        <v>0</v>
      </c>
      <c r="L115" s="189"/>
      <c r="M115" s="189">
        <f t="shared" si="10"/>
        <v>0</v>
      </c>
      <c r="N115" s="189">
        <v>19.23</v>
      </c>
      <c r="O115" s="189"/>
      <c r="P115" s="191"/>
      <c r="Q115" s="191"/>
      <c r="R115" s="191"/>
      <c r="S115" s="192">
        <f t="shared" si="9"/>
        <v>0</v>
      </c>
      <c r="T115" s="189"/>
      <c r="U115" s="189"/>
      <c r="V115" s="200"/>
      <c r="W115" s="53"/>
      <c r="Z115">
        <v>0</v>
      </c>
    </row>
    <row r="116" spans="1:26" x14ac:dyDescent="0.25">
      <c r="A116" s="179"/>
      <c r="B116" s="215"/>
      <c r="C116" s="190" t="s">
        <v>145</v>
      </c>
      <c r="D116" s="236" t="s">
        <v>146</v>
      </c>
      <c r="E116" s="236"/>
      <c r="F116" s="184" t="s">
        <v>114</v>
      </c>
      <c r="G116" s="186">
        <v>1</v>
      </c>
      <c r="H116" s="185"/>
      <c r="I116" s="185">
        <f t="shared" si="5"/>
        <v>0</v>
      </c>
      <c r="J116" s="184">
        <f t="shared" si="6"/>
        <v>35.18</v>
      </c>
      <c r="K116" s="189">
        <f t="shared" si="7"/>
        <v>0</v>
      </c>
      <c r="L116" s="189"/>
      <c r="M116" s="189">
        <f t="shared" si="10"/>
        <v>0</v>
      </c>
      <c r="N116" s="189">
        <v>35.18</v>
      </c>
      <c r="O116" s="189"/>
      <c r="P116" s="191"/>
      <c r="Q116" s="191"/>
      <c r="R116" s="191"/>
      <c r="S116" s="192">
        <f t="shared" si="9"/>
        <v>0</v>
      </c>
      <c r="T116" s="189"/>
      <c r="U116" s="189"/>
      <c r="V116" s="200"/>
      <c r="W116" s="53"/>
      <c r="Z116">
        <v>0</v>
      </c>
    </row>
    <row r="117" spans="1:26" ht="25.15" customHeight="1" x14ac:dyDescent="0.25">
      <c r="A117" s="179"/>
      <c r="B117" s="215"/>
      <c r="C117" s="190" t="s">
        <v>147</v>
      </c>
      <c r="D117" s="236" t="s">
        <v>148</v>
      </c>
      <c r="E117" s="236"/>
      <c r="F117" s="184" t="s">
        <v>114</v>
      </c>
      <c r="G117" s="186">
        <v>4</v>
      </c>
      <c r="H117" s="185"/>
      <c r="I117" s="185">
        <f t="shared" si="5"/>
        <v>0</v>
      </c>
      <c r="J117" s="184">
        <f t="shared" si="6"/>
        <v>19.68</v>
      </c>
      <c r="K117" s="189">
        <f t="shared" si="7"/>
        <v>0</v>
      </c>
      <c r="L117" s="189"/>
      <c r="M117" s="189">
        <f t="shared" si="10"/>
        <v>0</v>
      </c>
      <c r="N117" s="189">
        <v>4.92</v>
      </c>
      <c r="O117" s="189"/>
      <c r="P117" s="191"/>
      <c r="Q117" s="191"/>
      <c r="R117" s="191"/>
      <c r="S117" s="192">
        <f t="shared" si="9"/>
        <v>0</v>
      </c>
      <c r="T117" s="189"/>
      <c r="U117" s="189"/>
      <c r="V117" s="200"/>
      <c r="W117" s="53"/>
      <c r="Z117">
        <v>0</v>
      </c>
    </row>
    <row r="118" spans="1:26" ht="25.15" customHeight="1" x14ac:dyDescent="0.25">
      <c r="A118" s="179"/>
      <c r="B118" s="215"/>
      <c r="C118" s="190" t="s">
        <v>149</v>
      </c>
      <c r="D118" s="236" t="s">
        <v>150</v>
      </c>
      <c r="E118" s="236"/>
      <c r="F118" s="184" t="s">
        <v>114</v>
      </c>
      <c r="G118" s="186">
        <v>2</v>
      </c>
      <c r="H118" s="185"/>
      <c r="I118" s="185">
        <f t="shared" si="5"/>
        <v>0</v>
      </c>
      <c r="J118" s="184">
        <f t="shared" si="6"/>
        <v>17.28</v>
      </c>
      <c r="K118" s="189">
        <f t="shared" si="7"/>
        <v>0</v>
      </c>
      <c r="L118" s="189"/>
      <c r="M118" s="189">
        <f t="shared" si="10"/>
        <v>0</v>
      </c>
      <c r="N118" s="189">
        <v>8.64</v>
      </c>
      <c r="O118" s="189"/>
      <c r="P118" s="191"/>
      <c r="Q118" s="191"/>
      <c r="R118" s="191"/>
      <c r="S118" s="192">
        <f t="shared" si="9"/>
        <v>0</v>
      </c>
      <c r="T118" s="189"/>
      <c r="U118" s="189"/>
      <c r="V118" s="200"/>
      <c r="W118" s="53"/>
      <c r="Z118">
        <v>0</v>
      </c>
    </row>
    <row r="119" spans="1:26" ht="25.15" customHeight="1" x14ac:dyDescent="0.25">
      <c r="A119" s="179"/>
      <c r="B119" s="215"/>
      <c r="C119" s="190" t="s">
        <v>151</v>
      </c>
      <c r="D119" s="236" t="s">
        <v>152</v>
      </c>
      <c r="E119" s="236"/>
      <c r="F119" s="184" t="s">
        <v>114</v>
      </c>
      <c r="G119" s="186">
        <v>8</v>
      </c>
      <c r="H119" s="185"/>
      <c r="I119" s="185">
        <f t="shared" si="5"/>
        <v>0</v>
      </c>
      <c r="J119" s="184">
        <f t="shared" si="6"/>
        <v>158.16</v>
      </c>
      <c r="K119" s="189">
        <f t="shared" si="7"/>
        <v>0</v>
      </c>
      <c r="L119" s="189"/>
      <c r="M119" s="189">
        <f t="shared" si="10"/>
        <v>0</v>
      </c>
      <c r="N119" s="189">
        <v>19.77</v>
      </c>
      <c r="O119" s="189"/>
      <c r="P119" s="191"/>
      <c r="Q119" s="191"/>
      <c r="R119" s="191"/>
      <c r="S119" s="192">
        <f t="shared" si="9"/>
        <v>0</v>
      </c>
      <c r="T119" s="189"/>
      <c r="U119" s="189"/>
      <c r="V119" s="200"/>
      <c r="W119" s="53"/>
      <c r="Z119">
        <v>0</v>
      </c>
    </row>
    <row r="120" spans="1:26" ht="25.15" customHeight="1" x14ac:dyDescent="0.25">
      <c r="A120" s="179"/>
      <c r="B120" s="215"/>
      <c r="C120" s="190" t="s">
        <v>153</v>
      </c>
      <c r="D120" s="236" t="s">
        <v>154</v>
      </c>
      <c r="E120" s="236"/>
      <c r="F120" s="184" t="s">
        <v>114</v>
      </c>
      <c r="G120" s="186">
        <v>2</v>
      </c>
      <c r="H120" s="185"/>
      <c r="I120" s="185">
        <f t="shared" si="5"/>
        <v>0</v>
      </c>
      <c r="J120" s="184">
        <f t="shared" si="6"/>
        <v>11.36</v>
      </c>
      <c r="K120" s="189">
        <f t="shared" si="7"/>
        <v>0</v>
      </c>
      <c r="L120" s="189"/>
      <c r="M120" s="189">
        <f t="shared" si="10"/>
        <v>0</v>
      </c>
      <c r="N120" s="189">
        <v>5.68</v>
      </c>
      <c r="O120" s="189"/>
      <c r="P120" s="191"/>
      <c r="Q120" s="191"/>
      <c r="R120" s="191"/>
      <c r="S120" s="192">
        <f t="shared" si="9"/>
        <v>0</v>
      </c>
      <c r="T120" s="189"/>
      <c r="U120" s="189"/>
      <c r="V120" s="200"/>
      <c r="W120" s="53"/>
      <c r="Z120">
        <v>0</v>
      </c>
    </row>
    <row r="121" spans="1:26" ht="25.15" customHeight="1" x14ac:dyDescent="0.25">
      <c r="A121" s="179"/>
      <c r="B121" s="215"/>
      <c r="C121" s="190" t="s">
        <v>155</v>
      </c>
      <c r="D121" s="236" t="s">
        <v>156</v>
      </c>
      <c r="E121" s="236"/>
      <c r="F121" s="184" t="s">
        <v>114</v>
      </c>
      <c r="G121" s="186">
        <v>2</v>
      </c>
      <c r="H121" s="185"/>
      <c r="I121" s="185">
        <f t="shared" si="5"/>
        <v>0</v>
      </c>
      <c r="J121" s="184">
        <f t="shared" si="6"/>
        <v>35.64</v>
      </c>
      <c r="K121" s="189">
        <f t="shared" si="7"/>
        <v>0</v>
      </c>
      <c r="L121" s="189"/>
      <c r="M121" s="189">
        <f t="shared" si="10"/>
        <v>0</v>
      </c>
      <c r="N121" s="189">
        <v>17.82</v>
      </c>
      <c r="O121" s="189"/>
      <c r="P121" s="191"/>
      <c r="Q121" s="191"/>
      <c r="R121" s="191"/>
      <c r="S121" s="192">
        <f t="shared" si="9"/>
        <v>0</v>
      </c>
      <c r="T121" s="189"/>
      <c r="U121" s="189"/>
      <c r="V121" s="200"/>
      <c r="W121" s="53"/>
      <c r="Z121">
        <v>0</v>
      </c>
    </row>
    <row r="122" spans="1:26" ht="25.15" customHeight="1" x14ac:dyDescent="0.25">
      <c r="A122" s="179"/>
      <c r="B122" s="215"/>
      <c r="C122" s="190" t="s">
        <v>157</v>
      </c>
      <c r="D122" s="236" t="s">
        <v>158</v>
      </c>
      <c r="E122" s="236"/>
      <c r="F122" s="184" t="s">
        <v>114</v>
      </c>
      <c r="G122" s="186">
        <v>4</v>
      </c>
      <c r="H122" s="185"/>
      <c r="I122" s="185">
        <f t="shared" si="5"/>
        <v>0</v>
      </c>
      <c r="J122" s="184">
        <f t="shared" si="6"/>
        <v>43.2</v>
      </c>
      <c r="K122" s="189">
        <f t="shared" si="7"/>
        <v>0</v>
      </c>
      <c r="L122" s="189"/>
      <c r="M122" s="189">
        <f t="shared" si="10"/>
        <v>0</v>
      </c>
      <c r="N122" s="189">
        <v>10.8</v>
      </c>
      <c r="O122" s="189"/>
      <c r="P122" s="191"/>
      <c r="Q122" s="191"/>
      <c r="R122" s="191"/>
      <c r="S122" s="192">
        <f t="shared" si="9"/>
        <v>0</v>
      </c>
      <c r="T122" s="189"/>
      <c r="U122" s="189"/>
      <c r="V122" s="200"/>
      <c r="W122" s="53"/>
      <c r="Z122">
        <v>0</v>
      </c>
    </row>
    <row r="123" spans="1:26" ht="25.15" customHeight="1" x14ac:dyDescent="0.25">
      <c r="A123" s="179"/>
      <c r="B123" s="215"/>
      <c r="C123" s="190" t="s">
        <v>159</v>
      </c>
      <c r="D123" s="236" t="s">
        <v>160</v>
      </c>
      <c r="E123" s="236"/>
      <c r="F123" s="184" t="s">
        <v>114</v>
      </c>
      <c r="G123" s="186">
        <v>2</v>
      </c>
      <c r="H123" s="185"/>
      <c r="I123" s="185">
        <f t="shared" si="5"/>
        <v>0</v>
      </c>
      <c r="J123" s="184">
        <f t="shared" si="6"/>
        <v>58.44</v>
      </c>
      <c r="K123" s="189">
        <f t="shared" si="7"/>
        <v>0</v>
      </c>
      <c r="L123" s="189"/>
      <c r="M123" s="189">
        <f t="shared" si="10"/>
        <v>0</v>
      </c>
      <c r="N123" s="189">
        <v>29.22</v>
      </c>
      <c r="O123" s="189"/>
      <c r="P123" s="191"/>
      <c r="Q123" s="191"/>
      <c r="R123" s="191"/>
      <c r="S123" s="192">
        <f t="shared" si="9"/>
        <v>0</v>
      </c>
      <c r="T123" s="189"/>
      <c r="U123" s="189"/>
      <c r="V123" s="200"/>
      <c r="W123" s="53"/>
      <c r="Z123">
        <v>0</v>
      </c>
    </row>
    <row r="124" spans="1:26" x14ac:dyDescent="0.25">
      <c r="A124" s="10"/>
      <c r="B124" s="213"/>
      <c r="C124" s="172">
        <v>8</v>
      </c>
      <c r="D124" s="234" t="s">
        <v>62</v>
      </c>
      <c r="E124" s="234"/>
      <c r="F124" s="10"/>
      <c r="G124" s="171"/>
      <c r="H124" s="138"/>
      <c r="I124" s="140">
        <f>ROUND((SUM(I97:I123))/1,2)</f>
        <v>0</v>
      </c>
      <c r="J124" s="10"/>
      <c r="K124" s="10"/>
      <c r="L124" s="10">
        <f>ROUND((SUM(L97:L123))/1,2)</f>
        <v>0</v>
      </c>
      <c r="M124" s="10">
        <f>ROUND((SUM(M97:M123))/1,2)</f>
        <v>0</v>
      </c>
      <c r="N124" s="10"/>
      <c r="O124" s="10"/>
      <c r="P124" s="10"/>
      <c r="Q124" s="10"/>
      <c r="R124" s="10"/>
      <c r="S124" s="10">
        <f>ROUND((SUM(S97:S123))/1,2)</f>
        <v>0</v>
      </c>
      <c r="T124" s="10"/>
      <c r="U124" s="10"/>
      <c r="V124" s="201">
        <f>ROUND((SUM(V97:V123))/1,2)</f>
        <v>0</v>
      </c>
      <c r="W124" s="218"/>
      <c r="X124" s="137"/>
      <c r="Y124" s="137"/>
      <c r="Z124" s="137"/>
    </row>
    <row r="125" spans="1:26" x14ac:dyDescent="0.25">
      <c r="A125" s="1"/>
      <c r="B125" s="209"/>
      <c r="C125" s="1"/>
      <c r="D125" s="1"/>
      <c r="E125" s="1"/>
      <c r="F125" s="1"/>
      <c r="G125" s="165"/>
      <c r="H125" s="131"/>
      <c r="I125" s="13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02"/>
      <c r="W125" s="53"/>
    </row>
    <row r="126" spans="1:26" x14ac:dyDescent="0.25">
      <c r="A126" s="10"/>
      <c r="B126" s="213"/>
      <c r="C126" s="172">
        <v>9</v>
      </c>
      <c r="D126" s="234" t="s">
        <v>63</v>
      </c>
      <c r="E126" s="234"/>
      <c r="F126" s="10"/>
      <c r="G126" s="171"/>
      <c r="H126" s="138"/>
      <c r="I126" s="13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98"/>
      <c r="W126" s="218"/>
      <c r="X126" s="137"/>
      <c r="Y126" s="137"/>
      <c r="Z126" s="137"/>
    </row>
    <row r="127" spans="1:26" ht="25.15" customHeight="1" x14ac:dyDescent="0.25">
      <c r="A127" s="179"/>
      <c r="B127" s="214"/>
      <c r="C127" s="180" t="s">
        <v>161</v>
      </c>
      <c r="D127" s="233" t="s">
        <v>162</v>
      </c>
      <c r="E127" s="233"/>
      <c r="F127" s="173" t="s">
        <v>105</v>
      </c>
      <c r="G127" s="175">
        <v>28</v>
      </c>
      <c r="H127" s="174"/>
      <c r="I127" s="174">
        <f>ROUND(G127*(H127),2)</f>
        <v>0</v>
      </c>
      <c r="J127" s="173">
        <f>ROUND(G127*(N127),2)</f>
        <v>272.16000000000003</v>
      </c>
      <c r="K127" s="178">
        <f>ROUND(G127*(O127),2)</f>
        <v>0</v>
      </c>
      <c r="L127" s="178">
        <f>ROUND(G127*(H127),2)</f>
        <v>0</v>
      </c>
      <c r="M127" s="178"/>
      <c r="N127" s="178">
        <v>9.7200000000000006</v>
      </c>
      <c r="O127" s="178"/>
      <c r="P127" s="181"/>
      <c r="Q127" s="181"/>
      <c r="R127" s="181"/>
      <c r="S127" s="182">
        <f>ROUND(G127*(P127),3)</f>
        <v>0</v>
      </c>
      <c r="T127" s="178"/>
      <c r="U127" s="178"/>
      <c r="V127" s="199"/>
      <c r="W127" s="53"/>
      <c r="Z127">
        <v>0</v>
      </c>
    </row>
    <row r="128" spans="1:26" x14ac:dyDescent="0.25">
      <c r="A128" s="10"/>
      <c r="B128" s="213"/>
      <c r="C128" s="172">
        <v>9</v>
      </c>
      <c r="D128" s="234" t="s">
        <v>63</v>
      </c>
      <c r="E128" s="234"/>
      <c r="F128" s="10"/>
      <c r="G128" s="171"/>
      <c r="H128" s="138"/>
      <c r="I128" s="140">
        <f>ROUND((SUM(I126:I127))/1,2)</f>
        <v>0</v>
      </c>
      <c r="J128" s="10"/>
      <c r="K128" s="10"/>
      <c r="L128" s="10">
        <f>ROUND((SUM(L126:L127))/1,2)</f>
        <v>0</v>
      </c>
      <c r="M128" s="10">
        <f>ROUND((SUM(M126:M127))/1,2)</f>
        <v>0</v>
      </c>
      <c r="N128" s="10"/>
      <c r="O128" s="10"/>
      <c r="P128" s="10"/>
      <c r="Q128" s="10"/>
      <c r="R128" s="10"/>
      <c r="S128" s="10">
        <f>ROUND((SUM(S126:S127))/1,2)</f>
        <v>0</v>
      </c>
      <c r="T128" s="10"/>
      <c r="U128" s="10"/>
      <c r="V128" s="201">
        <f>ROUND((SUM(V126:V127))/1,2)</f>
        <v>0</v>
      </c>
      <c r="W128" s="218"/>
      <c r="X128" s="137"/>
      <c r="Y128" s="137"/>
      <c r="Z128" s="137"/>
    </row>
    <row r="129" spans="1:26" x14ac:dyDescent="0.25">
      <c r="A129" s="1"/>
      <c r="B129" s="209"/>
      <c r="C129" s="1"/>
      <c r="D129" s="1"/>
      <c r="E129" s="1"/>
      <c r="F129" s="1"/>
      <c r="G129" s="165"/>
      <c r="H129" s="131"/>
      <c r="I129" s="13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02"/>
      <c r="W129" s="53"/>
    </row>
    <row r="130" spans="1:26" x14ac:dyDescent="0.25">
      <c r="A130" s="10"/>
      <c r="B130" s="213"/>
      <c r="C130" s="172">
        <v>99</v>
      </c>
      <c r="D130" s="234" t="s">
        <v>64</v>
      </c>
      <c r="E130" s="234"/>
      <c r="F130" s="10"/>
      <c r="G130" s="171"/>
      <c r="H130" s="138"/>
      <c r="I130" s="13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98"/>
      <c r="W130" s="218"/>
      <c r="X130" s="137"/>
      <c r="Y130" s="137"/>
      <c r="Z130" s="137"/>
    </row>
    <row r="131" spans="1:26" ht="25.15" customHeight="1" x14ac:dyDescent="0.25">
      <c r="A131" s="179"/>
      <c r="B131" s="214"/>
      <c r="C131" s="180" t="s">
        <v>163</v>
      </c>
      <c r="D131" s="233" t="s">
        <v>164</v>
      </c>
      <c r="E131" s="233"/>
      <c r="F131" s="173" t="s">
        <v>105</v>
      </c>
      <c r="G131" s="175">
        <v>30.876000000000001</v>
      </c>
      <c r="H131" s="174"/>
      <c r="I131" s="174">
        <f>ROUND(G131*(H131),2)</f>
        <v>0</v>
      </c>
      <c r="J131" s="173">
        <f>ROUND(G131*(N131),2)</f>
        <v>922.27</v>
      </c>
      <c r="K131" s="178">
        <f>ROUND(G131*(O131),2)</f>
        <v>0</v>
      </c>
      <c r="L131" s="178">
        <f>ROUND(G131*(H131),2)</f>
        <v>0</v>
      </c>
      <c r="M131" s="178"/>
      <c r="N131" s="178">
        <v>29.87</v>
      </c>
      <c r="O131" s="178"/>
      <c r="P131" s="181"/>
      <c r="Q131" s="181"/>
      <c r="R131" s="181"/>
      <c r="S131" s="182">
        <f>ROUND(G131*(P131),3)</f>
        <v>0</v>
      </c>
      <c r="T131" s="178"/>
      <c r="U131" s="178"/>
      <c r="V131" s="199"/>
      <c r="W131" s="53"/>
      <c r="Z131">
        <v>0</v>
      </c>
    </row>
    <row r="132" spans="1:26" x14ac:dyDescent="0.25">
      <c r="A132" s="10"/>
      <c r="B132" s="213"/>
      <c r="C132" s="172">
        <v>99</v>
      </c>
      <c r="D132" s="234" t="s">
        <v>64</v>
      </c>
      <c r="E132" s="234"/>
      <c r="F132" s="10"/>
      <c r="G132" s="171"/>
      <c r="H132" s="138"/>
      <c r="I132" s="140">
        <f>ROUND((SUM(I130:I131))/1,2)</f>
        <v>0</v>
      </c>
      <c r="J132" s="10"/>
      <c r="K132" s="10"/>
      <c r="L132" s="10">
        <f>ROUND((SUM(L130:L131))/1,2)</f>
        <v>0</v>
      </c>
      <c r="M132" s="10">
        <f>ROUND((SUM(M130:M131))/1,2)</f>
        <v>0</v>
      </c>
      <c r="N132" s="10"/>
      <c r="O132" s="10"/>
      <c r="P132" s="193"/>
      <c r="Q132" s="1"/>
      <c r="R132" s="1"/>
      <c r="S132" s="193">
        <f>ROUND((SUM(S130:S131))/1,2)</f>
        <v>0</v>
      </c>
      <c r="T132" s="2"/>
      <c r="U132" s="2"/>
      <c r="V132" s="201">
        <f>ROUND((SUM(V130:V131))/1,2)</f>
        <v>0</v>
      </c>
      <c r="W132" s="53"/>
    </row>
    <row r="133" spans="1:26" x14ac:dyDescent="0.25">
      <c r="A133" s="1"/>
      <c r="B133" s="209"/>
      <c r="C133" s="1"/>
      <c r="D133" s="1"/>
      <c r="E133" s="1"/>
      <c r="F133" s="1"/>
      <c r="G133" s="165"/>
      <c r="H133" s="131"/>
      <c r="I133" s="13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02"/>
      <c r="W133" s="53"/>
    </row>
    <row r="134" spans="1:26" x14ac:dyDescent="0.25">
      <c r="A134" s="10"/>
      <c r="B134" s="213"/>
      <c r="C134" s="10"/>
      <c r="D134" s="235" t="s">
        <v>59</v>
      </c>
      <c r="E134" s="235"/>
      <c r="F134" s="10"/>
      <c r="G134" s="171"/>
      <c r="H134" s="138"/>
      <c r="I134" s="140">
        <f>ROUND((SUM(I78:I133))/2,2)</f>
        <v>0</v>
      </c>
      <c r="J134" s="10"/>
      <c r="K134" s="10"/>
      <c r="L134" s="10">
        <f>ROUND((SUM(L78:L133))/2,2)</f>
        <v>0</v>
      </c>
      <c r="M134" s="10">
        <f>ROUND((SUM(M78:M133))/2,2)</f>
        <v>0</v>
      </c>
      <c r="N134" s="10"/>
      <c r="O134" s="10"/>
      <c r="P134" s="193"/>
      <c r="Q134" s="1"/>
      <c r="R134" s="1"/>
      <c r="S134" s="193">
        <f>ROUND((SUM(S78:S133))/2,2)</f>
        <v>30.88</v>
      </c>
      <c r="T134" s="1"/>
      <c r="U134" s="1"/>
      <c r="V134" s="201">
        <f>ROUND((SUM(V78:V133))/2,2)</f>
        <v>0</v>
      </c>
      <c r="W134" s="53"/>
    </row>
    <row r="135" spans="1:26" x14ac:dyDescent="0.25">
      <c r="A135" s="1"/>
      <c r="B135" s="216"/>
      <c r="C135" s="194"/>
      <c r="D135" s="232" t="s">
        <v>65</v>
      </c>
      <c r="E135" s="232"/>
      <c r="F135" s="194"/>
      <c r="G135" s="195"/>
      <c r="H135" s="196"/>
      <c r="I135" s="196">
        <f>ROUND((SUM(I78:I134))/3,2)</f>
        <v>0</v>
      </c>
      <c r="J135" s="194"/>
      <c r="K135" s="194">
        <f>ROUND((SUM(K78:K134))/3,2)</f>
        <v>0</v>
      </c>
      <c r="L135" s="194">
        <f>ROUND((SUM(L78:L134))/3,2)</f>
        <v>0</v>
      </c>
      <c r="M135" s="194">
        <f>ROUND((SUM(M78:M134))/3,2)</f>
        <v>0</v>
      </c>
      <c r="N135" s="194"/>
      <c r="O135" s="194"/>
      <c r="P135" s="195"/>
      <c r="Q135" s="194"/>
      <c r="R135" s="194"/>
      <c r="S135" s="195">
        <f>ROUND((SUM(S78:S134))/3,2)</f>
        <v>30.88</v>
      </c>
      <c r="T135" s="194"/>
      <c r="U135" s="194"/>
      <c r="V135" s="203">
        <f>ROUND((SUM(V78:V134))/3,2)</f>
        <v>0</v>
      </c>
      <c r="W135" s="53"/>
      <c r="Z135">
        <f>(SUM(Z78:Z134))</f>
        <v>0</v>
      </c>
    </row>
  </sheetData>
  <mergeCells count="101"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D88:E88"/>
    <mergeCell ref="D89:E89"/>
    <mergeCell ref="D90:E90"/>
    <mergeCell ref="D91:E91"/>
    <mergeCell ref="D93:E93"/>
    <mergeCell ref="D94:E94"/>
    <mergeCell ref="D82:E82"/>
    <mergeCell ref="D83:E83"/>
    <mergeCell ref="D84:E84"/>
    <mergeCell ref="D85:E85"/>
    <mergeCell ref="D86:E86"/>
    <mergeCell ref="D87:E87"/>
    <mergeCell ref="D102:E102"/>
    <mergeCell ref="D103:E103"/>
    <mergeCell ref="D104:E104"/>
    <mergeCell ref="D105:E105"/>
    <mergeCell ref="D106:E106"/>
    <mergeCell ref="D107:E107"/>
    <mergeCell ref="D95:E95"/>
    <mergeCell ref="D97:E97"/>
    <mergeCell ref="D98:E98"/>
    <mergeCell ref="D99:E99"/>
    <mergeCell ref="D100:E100"/>
    <mergeCell ref="D101:E101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35:E135"/>
    <mergeCell ref="D127:E127"/>
    <mergeCell ref="D128:E128"/>
    <mergeCell ref="D130:E130"/>
    <mergeCell ref="D131:E131"/>
    <mergeCell ref="D132:E132"/>
    <mergeCell ref="D134:E134"/>
    <mergeCell ref="D120:E120"/>
    <mergeCell ref="D121:E121"/>
    <mergeCell ref="D122:E122"/>
    <mergeCell ref="D123:E123"/>
    <mergeCell ref="D124:E124"/>
    <mergeCell ref="D126:E126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7:B77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Rekonštrukcia odpadového potrubia a osadenie zámkovej dlažby / SO 01 Kanalizácia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workbookViewId="0">
      <pane ySplit="1" topLeftCell="A101" activePane="bottomLeft" state="frozen"/>
      <selection pane="bottomLeft" activeCell="H81" sqref="H81:H123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99" t="s">
        <v>14</v>
      </c>
      <c r="C1" s="250"/>
      <c r="D1" s="12"/>
      <c r="E1" s="300" t="s">
        <v>0</v>
      </c>
      <c r="F1" s="301"/>
      <c r="G1" s="13"/>
      <c r="H1" s="249" t="s">
        <v>66</v>
      </c>
      <c r="I1" s="250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02" t="s">
        <v>14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4"/>
      <c r="R2" s="304"/>
      <c r="S2" s="304"/>
      <c r="T2" s="304"/>
      <c r="U2" s="304"/>
      <c r="V2" s="305"/>
      <c r="W2" s="53"/>
    </row>
    <row r="3" spans="1:23" ht="18" customHeight="1" x14ac:dyDescent="0.25">
      <c r="A3" s="15"/>
      <c r="B3" s="306" t="s">
        <v>1</v>
      </c>
      <c r="C3" s="307"/>
      <c r="D3" s="307"/>
      <c r="E3" s="307"/>
      <c r="F3" s="307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9"/>
      <c r="W3" s="53"/>
    </row>
    <row r="4" spans="1:23" ht="18" customHeight="1" x14ac:dyDescent="0.25">
      <c r="A4" s="15"/>
      <c r="B4" s="43" t="s">
        <v>165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10" t="s">
        <v>22</v>
      </c>
      <c r="C7" s="311"/>
      <c r="D7" s="311"/>
      <c r="E7" s="311"/>
      <c r="F7" s="311"/>
      <c r="G7" s="311"/>
      <c r="H7" s="31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90" t="s">
        <v>23</v>
      </c>
      <c r="C9" s="291"/>
      <c r="D9" s="291"/>
      <c r="E9" s="291"/>
      <c r="F9" s="291"/>
      <c r="G9" s="291"/>
      <c r="H9" s="29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90" t="s">
        <v>24</v>
      </c>
      <c r="C11" s="291"/>
      <c r="D11" s="291"/>
      <c r="E11" s="291"/>
      <c r="F11" s="291"/>
      <c r="G11" s="291"/>
      <c r="H11" s="29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293" t="s">
        <v>32</v>
      </c>
      <c r="G14" s="294"/>
      <c r="H14" s="285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27</v>
      </c>
      <c r="C15" s="63">
        <f>'SO 14857'!E62</f>
        <v>0</v>
      </c>
      <c r="D15" s="58">
        <f>'SO 14857'!F62</f>
        <v>0</v>
      </c>
      <c r="E15" s="67">
        <f>'SO 14857'!G62</f>
        <v>0</v>
      </c>
      <c r="F15" s="295" t="s">
        <v>33</v>
      </c>
      <c r="G15" s="287"/>
      <c r="H15" s="270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28</v>
      </c>
      <c r="C16" s="92"/>
      <c r="D16" s="93"/>
      <c r="E16" s="94"/>
      <c r="F16" s="296" t="s">
        <v>34</v>
      </c>
      <c r="G16" s="287"/>
      <c r="H16" s="270"/>
      <c r="I16" s="25"/>
      <c r="J16" s="25"/>
      <c r="K16" s="26"/>
      <c r="L16" s="26"/>
      <c r="M16" s="26"/>
      <c r="N16" s="26"/>
      <c r="O16" s="74"/>
      <c r="P16" s="83">
        <f>(SUM(Z79:Z126))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29</v>
      </c>
      <c r="C17" s="63"/>
      <c r="D17" s="58"/>
      <c r="E17" s="67"/>
      <c r="F17" s="297" t="s">
        <v>35</v>
      </c>
      <c r="G17" s="287"/>
      <c r="H17" s="270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30</v>
      </c>
      <c r="C18" s="64"/>
      <c r="D18" s="59"/>
      <c r="E18" s="68"/>
      <c r="F18" s="298"/>
      <c r="G18" s="289"/>
      <c r="H18" s="270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31</v>
      </c>
      <c r="C19" s="65"/>
      <c r="D19" s="60"/>
      <c r="E19" s="69">
        <f>SUM(E15:E18)</f>
        <v>0</v>
      </c>
      <c r="F19" s="282" t="s">
        <v>31</v>
      </c>
      <c r="G19" s="269"/>
      <c r="H19" s="283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41</v>
      </c>
      <c r="C20" s="57"/>
      <c r="D20" s="95"/>
      <c r="E20" s="96"/>
      <c r="F20" s="271" t="s">
        <v>41</v>
      </c>
      <c r="G20" s="284"/>
      <c r="H20" s="285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42</v>
      </c>
      <c r="C21" s="51"/>
      <c r="D21" s="91"/>
      <c r="E21" s="70">
        <f>((E15*U22*0)+(E16*V22*0)+(E17*W22*0))/100</f>
        <v>0</v>
      </c>
      <c r="F21" s="286" t="s">
        <v>45</v>
      </c>
      <c r="G21" s="287"/>
      <c r="H21" s="270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43</v>
      </c>
      <c r="C22" s="34"/>
      <c r="D22" s="72"/>
      <c r="E22" s="71">
        <f>((E15*U23*0)+(E16*V23*0)+(E17*W23*0))/100</f>
        <v>0</v>
      </c>
      <c r="F22" s="286" t="s">
        <v>46</v>
      </c>
      <c r="G22" s="287"/>
      <c r="H22" s="270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44</v>
      </c>
      <c r="C23" s="34"/>
      <c r="D23" s="72"/>
      <c r="E23" s="71">
        <f>((E15*U24*0)+(E16*V24*0)+(E17*W24*0))/100</f>
        <v>0</v>
      </c>
      <c r="F23" s="286" t="s">
        <v>47</v>
      </c>
      <c r="G23" s="287"/>
      <c r="H23" s="270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8"/>
      <c r="G24" s="289"/>
      <c r="H24" s="270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8" t="s">
        <v>31</v>
      </c>
      <c r="G25" s="269"/>
      <c r="H25" s="270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53</v>
      </c>
      <c r="C26" s="98"/>
      <c r="D26" s="100"/>
      <c r="E26" s="106"/>
      <c r="F26" s="271" t="s">
        <v>36</v>
      </c>
      <c r="G26" s="272"/>
      <c r="H26" s="27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4" t="s">
        <v>37</v>
      </c>
      <c r="G27" s="257"/>
      <c r="H27" s="275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6" t="s">
        <v>38</v>
      </c>
      <c r="G28" s="277"/>
      <c r="H28" s="219">
        <f>P27-SUM('SO 14857'!K79:'SO 14857'!K126)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8" t="s">
        <v>39</v>
      </c>
      <c r="G29" s="279"/>
      <c r="H29" s="33">
        <f>SUM('SO 14857'!K79:'SO 14857'!K126)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0" t="s">
        <v>40</v>
      </c>
      <c r="G30" s="281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7"/>
      <c r="G31" s="258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61" t="s">
        <v>0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3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37" t="s">
        <v>22</v>
      </c>
      <c r="C46" s="238"/>
      <c r="D46" s="238"/>
      <c r="E46" s="239"/>
      <c r="F46" s="264" t="s">
        <v>19</v>
      </c>
      <c r="G46" s="238"/>
      <c r="H46" s="23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37" t="s">
        <v>23</v>
      </c>
      <c r="C47" s="238"/>
      <c r="D47" s="238"/>
      <c r="E47" s="239"/>
      <c r="F47" s="264" t="s">
        <v>17</v>
      </c>
      <c r="G47" s="238"/>
      <c r="H47" s="23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37" t="s">
        <v>24</v>
      </c>
      <c r="C48" s="238"/>
      <c r="D48" s="238"/>
      <c r="E48" s="239"/>
      <c r="F48" s="264" t="s">
        <v>57</v>
      </c>
      <c r="G48" s="238"/>
      <c r="H48" s="23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65" t="s">
        <v>1</v>
      </c>
      <c r="C49" s="266"/>
      <c r="D49" s="266"/>
      <c r="E49" s="266"/>
      <c r="F49" s="266"/>
      <c r="G49" s="266"/>
      <c r="H49" s="266"/>
      <c r="I49" s="267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165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59" t="s">
        <v>54</v>
      </c>
      <c r="C54" s="260"/>
      <c r="D54" s="128"/>
      <c r="E54" s="128" t="s">
        <v>48</v>
      </c>
      <c r="F54" s="128" t="s">
        <v>49</v>
      </c>
      <c r="G54" s="128" t="s">
        <v>31</v>
      </c>
      <c r="H54" s="128" t="s">
        <v>55</v>
      </c>
      <c r="I54" s="128" t="s">
        <v>56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4" t="s">
        <v>59</v>
      </c>
      <c r="C55" s="243"/>
      <c r="D55" s="243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55" t="s">
        <v>60</v>
      </c>
      <c r="C56" s="256"/>
      <c r="D56" s="256"/>
      <c r="E56" s="138">
        <f>'SO 14857'!L86</f>
        <v>0</v>
      </c>
      <c r="F56" s="138">
        <f>'SO 14857'!M86</f>
        <v>0</v>
      </c>
      <c r="G56" s="138">
        <f>'SO 14857'!I86</f>
        <v>0</v>
      </c>
      <c r="H56" s="139">
        <f>'SO 14857'!S86</f>
        <v>0</v>
      </c>
      <c r="I56" s="139">
        <f>'SO 14857'!V86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55" t="s">
        <v>61</v>
      </c>
      <c r="C57" s="256"/>
      <c r="D57" s="256"/>
      <c r="E57" s="138">
        <f>'SO 14857'!L91</f>
        <v>0</v>
      </c>
      <c r="F57" s="138">
        <f>'SO 14857'!M91</f>
        <v>0</v>
      </c>
      <c r="G57" s="138">
        <f>'SO 14857'!I91</f>
        <v>0</v>
      </c>
      <c r="H57" s="139">
        <f>'SO 14857'!S91</f>
        <v>0</v>
      </c>
      <c r="I57" s="139">
        <f>'SO 14857'!V91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55" t="s">
        <v>166</v>
      </c>
      <c r="C58" s="256"/>
      <c r="D58" s="256"/>
      <c r="E58" s="138">
        <f>'SO 14857'!L97</f>
        <v>0</v>
      </c>
      <c r="F58" s="138">
        <f>'SO 14857'!M97</f>
        <v>0</v>
      </c>
      <c r="G58" s="138">
        <f>'SO 14857'!I97</f>
        <v>0</v>
      </c>
      <c r="H58" s="139">
        <f>'SO 14857'!S97</f>
        <v>38.630000000000003</v>
      </c>
      <c r="I58" s="139">
        <f>'SO 14857'!V97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55" t="s">
        <v>62</v>
      </c>
      <c r="C59" s="256"/>
      <c r="D59" s="256"/>
      <c r="E59" s="138">
        <f>'SO 14857'!L109</f>
        <v>0</v>
      </c>
      <c r="F59" s="138">
        <f>'SO 14857'!M109</f>
        <v>0</v>
      </c>
      <c r="G59" s="138">
        <f>'SO 14857'!I109</f>
        <v>0</v>
      </c>
      <c r="H59" s="139">
        <f>'SO 14857'!S109</f>
        <v>0</v>
      </c>
      <c r="I59" s="139">
        <f>'SO 14857'!V109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55" t="s">
        <v>63</v>
      </c>
      <c r="C60" s="256"/>
      <c r="D60" s="256"/>
      <c r="E60" s="138">
        <f>'SO 14857'!L120</f>
        <v>0</v>
      </c>
      <c r="F60" s="138">
        <f>'SO 14857'!M120</f>
        <v>0</v>
      </c>
      <c r="G60" s="138">
        <f>'SO 14857'!I120</f>
        <v>0</v>
      </c>
      <c r="H60" s="139">
        <f>'SO 14857'!S120</f>
        <v>2.4500000000000002</v>
      </c>
      <c r="I60" s="139">
        <f>'SO 14857'!V120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55" t="s">
        <v>64</v>
      </c>
      <c r="C61" s="256"/>
      <c r="D61" s="256"/>
      <c r="E61" s="138">
        <f>'SO 14857'!L124</f>
        <v>0</v>
      </c>
      <c r="F61" s="138">
        <f>'SO 14857'!M124</f>
        <v>0</v>
      </c>
      <c r="G61" s="138">
        <f>'SO 14857'!I124</f>
        <v>0</v>
      </c>
      <c r="H61" s="139">
        <f>'SO 14857'!S124</f>
        <v>0</v>
      </c>
      <c r="I61" s="139">
        <f>'SO 14857'!V124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244" t="s">
        <v>59</v>
      </c>
      <c r="C62" s="235"/>
      <c r="D62" s="235"/>
      <c r="E62" s="140">
        <f>'SO 14857'!L126</f>
        <v>0</v>
      </c>
      <c r="F62" s="140">
        <f>'SO 14857'!M126</f>
        <v>0</v>
      </c>
      <c r="G62" s="140">
        <f>'SO 14857'!I126</f>
        <v>0</v>
      </c>
      <c r="H62" s="141">
        <f>'SO 14857'!S126</f>
        <v>41.08</v>
      </c>
      <c r="I62" s="141">
        <f>'SO 14857'!V126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245" t="s">
        <v>65</v>
      </c>
      <c r="C64" s="246"/>
      <c r="D64" s="246"/>
      <c r="E64" s="144">
        <f>'SO 14857'!L127</f>
        <v>0</v>
      </c>
      <c r="F64" s="144">
        <f>'SO 14857'!M127</f>
        <v>0</v>
      </c>
      <c r="G64" s="144">
        <f>'SO 14857'!I127</f>
        <v>0</v>
      </c>
      <c r="H64" s="145">
        <f>'SO 14857'!S127</f>
        <v>41.08</v>
      </c>
      <c r="I64" s="145">
        <f>'SO 14857'!V127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8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247" t="s">
        <v>66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4"/>
      <c r="B70" s="251" t="s">
        <v>22</v>
      </c>
      <c r="C70" s="252"/>
      <c r="D70" s="252"/>
      <c r="E70" s="253"/>
      <c r="F70" s="166"/>
      <c r="G70" s="166"/>
      <c r="H70" s="167" t="s">
        <v>77</v>
      </c>
      <c r="I70" s="240" t="s">
        <v>78</v>
      </c>
      <c r="J70" s="241"/>
      <c r="K70" s="241"/>
      <c r="L70" s="241"/>
      <c r="M70" s="241"/>
      <c r="N70" s="241"/>
      <c r="O70" s="241"/>
      <c r="P70" s="242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4"/>
      <c r="B71" s="237" t="s">
        <v>23</v>
      </c>
      <c r="C71" s="238"/>
      <c r="D71" s="238"/>
      <c r="E71" s="239"/>
      <c r="F71" s="162"/>
      <c r="G71" s="162"/>
      <c r="H71" s="163" t="s">
        <v>17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4"/>
      <c r="B72" s="237" t="s">
        <v>24</v>
      </c>
      <c r="C72" s="238"/>
      <c r="D72" s="238"/>
      <c r="E72" s="239"/>
      <c r="F72" s="162"/>
      <c r="G72" s="162"/>
      <c r="H72" s="163" t="s">
        <v>79</v>
      </c>
      <c r="I72" s="163" t="s">
        <v>21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8" t="s">
        <v>80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8" t="s">
        <v>165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0" t="s">
        <v>58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1" t="s">
        <v>67</v>
      </c>
      <c r="C78" s="128" t="s">
        <v>68</v>
      </c>
      <c r="D78" s="128" t="s">
        <v>69</v>
      </c>
      <c r="E78" s="155"/>
      <c r="F78" s="155" t="s">
        <v>70</v>
      </c>
      <c r="G78" s="155" t="s">
        <v>71</v>
      </c>
      <c r="H78" s="156" t="s">
        <v>72</v>
      </c>
      <c r="I78" s="156" t="s">
        <v>73</v>
      </c>
      <c r="J78" s="156"/>
      <c r="K78" s="156"/>
      <c r="L78" s="156"/>
      <c r="M78" s="156"/>
      <c r="N78" s="156"/>
      <c r="O78" s="156"/>
      <c r="P78" s="156" t="s">
        <v>74</v>
      </c>
      <c r="Q78" s="157"/>
      <c r="R78" s="157"/>
      <c r="S78" s="128" t="s">
        <v>75</v>
      </c>
      <c r="T78" s="158"/>
      <c r="U78" s="158"/>
      <c r="V78" s="128" t="s">
        <v>76</v>
      </c>
      <c r="W78" s="53"/>
    </row>
    <row r="79" spans="1:26" x14ac:dyDescent="0.25">
      <c r="A79" s="10"/>
      <c r="B79" s="212"/>
      <c r="C79" s="169"/>
      <c r="D79" s="243" t="s">
        <v>59</v>
      </c>
      <c r="E79" s="243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7"/>
      <c r="W79" s="218"/>
      <c r="X79" s="137"/>
      <c r="Y79" s="137"/>
      <c r="Z79" s="137"/>
    </row>
    <row r="80" spans="1:26" x14ac:dyDescent="0.25">
      <c r="A80" s="10"/>
      <c r="B80" s="213"/>
      <c r="C80" s="172">
        <v>1</v>
      </c>
      <c r="D80" s="234" t="s">
        <v>60</v>
      </c>
      <c r="E80" s="234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8"/>
      <c r="W80" s="218"/>
      <c r="X80" s="137"/>
      <c r="Y80" s="137"/>
      <c r="Z80" s="137"/>
    </row>
    <row r="81" spans="1:26" ht="25.15" customHeight="1" x14ac:dyDescent="0.25">
      <c r="A81" s="179"/>
      <c r="B81" s="214"/>
      <c r="C81" s="180" t="s">
        <v>84</v>
      </c>
      <c r="D81" s="233" t="s">
        <v>85</v>
      </c>
      <c r="E81" s="233"/>
      <c r="F81" s="174" t="s">
        <v>83</v>
      </c>
      <c r="G81" s="175">
        <v>22</v>
      </c>
      <c r="H81" s="174"/>
      <c r="I81" s="174">
        <f>ROUND(G81*(H81),2)</f>
        <v>0</v>
      </c>
      <c r="J81" s="176">
        <f>ROUND(G81*(N81),2)</f>
        <v>1075.3599999999999</v>
      </c>
      <c r="K81" s="177">
        <f>ROUND(G81*(O81),2)</f>
        <v>0</v>
      </c>
      <c r="L81" s="177">
        <f>ROUND(G81*(H81),2)</f>
        <v>0</v>
      </c>
      <c r="M81" s="177"/>
      <c r="N81" s="177">
        <v>48.88</v>
      </c>
      <c r="O81" s="177"/>
      <c r="P81" s="181"/>
      <c r="Q81" s="181"/>
      <c r="R81" s="181"/>
      <c r="S81" s="182">
        <f>ROUND(G81*(P81),3)</f>
        <v>0</v>
      </c>
      <c r="T81" s="178"/>
      <c r="U81" s="178"/>
      <c r="V81" s="199"/>
      <c r="W81" s="53"/>
      <c r="Z81">
        <v>0</v>
      </c>
    </row>
    <row r="82" spans="1:26" ht="25.15" customHeight="1" x14ac:dyDescent="0.25">
      <c r="A82" s="179"/>
      <c r="B82" s="214"/>
      <c r="C82" s="180" t="s">
        <v>167</v>
      </c>
      <c r="D82" s="233" t="s">
        <v>168</v>
      </c>
      <c r="E82" s="233"/>
      <c r="F82" s="174" t="s">
        <v>83</v>
      </c>
      <c r="G82" s="175">
        <v>44</v>
      </c>
      <c r="H82" s="174"/>
      <c r="I82" s="174">
        <f>ROUND(G82*(H82),2)</f>
        <v>0</v>
      </c>
      <c r="J82" s="176">
        <f>ROUND(G82*(N82),2)</f>
        <v>72.16</v>
      </c>
      <c r="K82" s="177">
        <f>ROUND(G82*(O82),2)</f>
        <v>0</v>
      </c>
      <c r="L82" s="177">
        <f>ROUND(G82*(H82),2)</f>
        <v>0</v>
      </c>
      <c r="M82" s="177"/>
      <c r="N82" s="177">
        <v>1.6400000000000001</v>
      </c>
      <c r="O82" s="177"/>
      <c r="P82" s="181"/>
      <c r="Q82" s="181"/>
      <c r="R82" s="181"/>
      <c r="S82" s="182">
        <f>ROUND(G82*(P82),3)</f>
        <v>0</v>
      </c>
      <c r="T82" s="178"/>
      <c r="U82" s="178"/>
      <c r="V82" s="199"/>
      <c r="W82" s="53"/>
      <c r="Z82">
        <v>0</v>
      </c>
    </row>
    <row r="83" spans="1:26" ht="25.15" customHeight="1" x14ac:dyDescent="0.25">
      <c r="A83" s="179"/>
      <c r="B83" s="214"/>
      <c r="C83" s="180" t="s">
        <v>97</v>
      </c>
      <c r="D83" s="233" t="s">
        <v>98</v>
      </c>
      <c r="E83" s="233"/>
      <c r="F83" s="174" t="s">
        <v>83</v>
      </c>
      <c r="G83" s="175">
        <v>44</v>
      </c>
      <c r="H83" s="174"/>
      <c r="I83" s="174">
        <f>ROUND(G83*(H83),2)</f>
        <v>0</v>
      </c>
      <c r="J83" s="176">
        <f>ROUND(G83*(N83),2)</f>
        <v>40.92</v>
      </c>
      <c r="K83" s="177">
        <f>ROUND(G83*(O83),2)</f>
        <v>0</v>
      </c>
      <c r="L83" s="177">
        <f>ROUND(G83*(H83),2)</f>
        <v>0</v>
      </c>
      <c r="M83" s="177"/>
      <c r="N83" s="177">
        <v>0.93</v>
      </c>
      <c r="O83" s="177"/>
      <c r="P83" s="181"/>
      <c r="Q83" s="181"/>
      <c r="R83" s="181"/>
      <c r="S83" s="182">
        <f>ROUND(G83*(P83),3)</f>
        <v>0</v>
      </c>
      <c r="T83" s="178"/>
      <c r="U83" s="178"/>
      <c r="V83" s="199"/>
      <c r="W83" s="53"/>
      <c r="Z83">
        <v>0</v>
      </c>
    </row>
    <row r="84" spans="1:26" ht="25.15" customHeight="1" x14ac:dyDescent="0.25">
      <c r="A84" s="179"/>
      <c r="B84" s="214"/>
      <c r="C84" s="180" t="s">
        <v>169</v>
      </c>
      <c r="D84" s="233" t="s">
        <v>170</v>
      </c>
      <c r="E84" s="233"/>
      <c r="F84" s="174" t="s">
        <v>83</v>
      </c>
      <c r="G84" s="175">
        <v>8</v>
      </c>
      <c r="H84" s="174"/>
      <c r="I84" s="174">
        <f>ROUND(G84*(H84),2)</f>
        <v>0</v>
      </c>
      <c r="J84" s="176">
        <f>ROUND(G84*(N84),2)</f>
        <v>187.12</v>
      </c>
      <c r="K84" s="177">
        <f>ROUND(G84*(O84),2)</f>
        <v>0</v>
      </c>
      <c r="L84" s="177">
        <f>ROUND(G84*(H84),2)</f>
        <v>0</v>
      </c>
      <c r="M84" s="177"/>
      <c r="N84" s="177">
        <v>23.39</v>
      </c>
      <c r="O84" s="177"/>
      <c r="P84" s="181"/>
      <c r="Q84" s="181"/>
      <c r="R84" s="181"/>
      <c r="S84" s="182">
        <f>ROUND(G84*(P84),3)</f>
        <v>0</v>
      </c>
      <c r="T84" s="178"/>
      <c r="U84" s="178"/>
      <c r="V84" s="199"/>
      <c r="W84" s="53"/>
      <c r="Z84">
        <v>0</v>
      </c>
    </row>
    <row r="85" spans="1:26" ht="25.15" customHeight="1" x14ac:dyDescent="0.25">
      <c r="A85" s="179"/>
      <c r="B85" s="214"/>
      <c r="C85" s="180" t="s">
        <v>171</v>
      </c>
      <c r="D85" s="233" t="s">
        <v>172</v>
      </c>
      <c r="E85" s="233"/>
      <c r="F85" s="174" t="s">
        <v>173</v>
      </c>
      <c r="G85" s="175">
        <v>195</v>
      </c>
      <c r="H85" s="174"/>
      <c r="I85" s="174">
        <f>ROUND(G85*(H85),2)</f>
        <v>0</v>
      </c>
      <c r="J85" s="176">
        <f>ROUND(G85*(N85),2)</f>
        <v>588.9</v>
      </c>
      <c r="K85" s="177">
        <f>ROUND(G85*(O85),2)</f>
        <v>0</v>
      </c>
      <c r="L85" s="177">
        <f>ROUND(G85*(H85),2)</f>
        <v>0</v>
      </c>
      <c r="M85" s="177"/>
      <c r="N85" s="177">
        <v>3.02</v>
      </c>
      <c r="O85" s="177"/>
      <c r="P85" s="181"/>
      <c r="Q85" s="181"/>
      <c r="R85" s="181"/>
      <c r="S85" s="182">
        <f>ROUND(G85*(P85),3)</f>
        <v>0</v>
      </c>
      <c r="T85" s="178"/>
      <c r="U85" s="178"/>
      <c r="V85" s="199"/>
      <c r="W85" s="53"/>
      <c r="Z85">
        <v>0</v>
      </c>
    </row>
    <row r="86" spans="1:26" x14ac:dyDescent="0.25">
      <c r="A86" s="10"/>
      <c r="B86" s="213"/>
      <c r="C86" s="172">
        <v>1</v>
      </c>
      <c r="D86" s="234" t="s">
        <v>60</v>
      </c>
      <c r="E86" s="234"/>
      <c r="F86" s="138"/>
      <c r="G86" s="171"/>
      <c r="H86" s="138"/>
      <c r="I86" s="140">
        <f>ROUND((SUM(I80:I85))/1,2)</f>
        <v>0</v>
      </c>
      <c r="J86" s="139"/>
      <c r="K86" s="139"/>
      <c r="L86" s="139">
        <f>ROUND((SUM(L80:L85))/1,2)</f>
        <v>0</v>
      </c>
      <c r="M86" s="139">
        <f>ROUND((SUM(M80:M85))/1,2)</f>
        <v>0</v>
      </c>
      <c r="N86" s="139"/>
      <c r="O86" s="139"/>
      <c r="P86" s="139"/>
      <c r="Q86" s="10"/>
      <c r="R86" s="10"/>
      <c r="S86" s="10">
        <f>ROUND((SUM(S80:S85))/1,2)</f>
        <v>0</v>
      </c>
      <c r="T86" s="10"/>
      <c r="U86" s="10"/>
      <c r="V86" s="201">
        <f>ROUND((SUM(V80:V85))/1,2)</f>
        <v>0</v>
      </c>
      <c r="W86" s="218"/>
      <c r="X86" s="137"/>
      <c r="Y86" s="137"/>
      <c r="Z86" s="137"/>
    </row>
    <row r="87" spans="1:26" x14ac:dyDescent="0.25">
      <c r="A87" s="1"/>
      <c r="B87" s="209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202"/>
      <c r="W87" s="53"/>
    </row>
    <row r="88" spans="1:26" x14ac:dyDescent="0.25">
      <c r="A88" s="10"/>
      <c r="B88" s="213"/>
      <c r="C88" s="172">
        <v>4</v>
      </c>
      <c r="D88" s="234" t="s">
        <v>61</v>
      </c>
      <c r="E88" s="23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10"/>
      <c r="R88" s="10"/>
      <c r="S88" s="10"/>
      <c r="T88" s="10"/>
      <c r="U88" s="10"/>
      <c r="V88" s="198"/>
      <c r="W88" s="218"/>
      <c r="X88" s="137"/>
      <c r="Y88" s="137"/>
      <c r="Z88" s="137"/>
    </row>
    <row r="89" spans="1:26" ht="25.15" customHeight="1" x14ac:dyDescent="0.25">
      <c r="A89" s="179"/>
      <c r="B89" s="215"/>
      <c r="C89" s="190" t="s">
        <v>174</v>
      </c>
      <c r="D89" s="236" t="s">
        <v>175</v>
      </c>
      <c r="E89" s="236"/>
      <c r="F89" s="185" t="s">
        <v>83</v>
      </c>
      <c r="G89" s="186">
        <v>18</v>
      </c>
      <c r="H89" s="185"/>
      <c r="I89" s="185">
        <f>ROUND(G89*(H89),2)</f>
        <v>0</v>
      </c>
      <c r="J89" s="187">
        <f>ROUND(G89*(N89),2)</f>
        <v>2430.36</v>
      </c>
      <c r="K89" s="188">
        <f>ROUND(G89*(O89),2)</f>
        <v>0</v>
      </c>
      <c r="L89" s="188"/>
      <c r="M89" s="188">
        <f>ROUND(G89*(H89),2)</f>
        <v>0</v>
      </c>
      <c r="N89" s="188">
        <v>135.02000000000001</v>
      </c>
      <c r="O89" s="188"/>
      <c r="P89" s="191"/>
      <c r="Q89" s="191"/>
      <c r="R89" s="191"/>
      <c r="S89" s="192">
        <f>ROUND(G89*(P89),3)</f>
        <v>0</v>
      </c>
      <c r="T89" s="189"/>
      <c r="U89" s="189"/>
      <c r="V89" s="200"/>
      <c r="W89" s="53"/>
      <c r="Z89">
        <v>0</v>
      </c>
    </row>
    <row r="90" spans="1:26" ht="25.15" customHeight="1" x14ac:dyDescent="0.25">
      <c r="A90" s="179"/>
      <c r="B90" s="215"/>
      <c r="C90" s="190" t="s">
        <v>176</v>
      </c>
      <c r="D90" s="236" t="s">
        <v>177</v>
      </c>
      <c r="E90" s="236"/>
      <c r="F90" s="185" t="s">
        <v>83</v>
      </c>
      <c r="G90" s="186">
        <v>18</v>
      </c>
      <c r="H90" s="185"/>
      <c r="I90" s="185">
        <f>ROUND(G90*(H90),2)</f>
        <v>0</v>
      </c>
      <c r="J90" s="187">
        <f>ROUND(G90*(N90),2)</f>
        <v>1634.94</v>
      </c>
      <c r="K90" s="188">
        <f>ROUND(G90*(O90),2)</f>
        <v>0</v>
      </c>
      <c r="L90" s="188"/>
      <c r="M90" s="188">
        <f>ROUND(G90*(H90),2)</f>
        <v>0</v>
      </c>
      <c r="N90" s="188">
        <v>90.83</v>
      </c>
      <c r="O90" s="188"/>
      <c r="P90" s="191"/>
      <c r="Q90" s="191"/>
      <c r="R90" s="191"/>
      <c r="S90" s="192">
        <f>ROUND(G90*(P90),3)</f>
        <v>0</v>
      </c>
      <c r="T90" s="189"/>
      <c r="U90" s="189"/>
      <c r="V90" s="200"/>
      <c r="W90" s="53"/>
      <c r="Z90">
        <v>0</v>
      </c>
    </row>
    <row r="91" spans="1:26" x14ac:dyDescent="0.25">
      <c r="A91" s="10"/>
      <c r="B91" s="213"/>
      <c r="C91" s="172">
        <v>4</v>
      </c>
      <c r="D91" s="234" t="s">
        <v>61</v>
      </c>
      <c r="E91" s="234"/>
      <c r="F91" s="138"/>
      <c r="G91" s="171"/>
      <c r="H91" s="138"/>
      <c r="I91" s="140">
        <f>ROUND((SUM(I88:I90))/1,2)</f>
        <v>0</v>
      </c>
      <c r="J91" s="139"/>
      <c r="K91" s="139"/>
      <c r="L91" s="139">
        <f>ROUND((SUM(L88:L90))/1,2)</f>
        <v>0</v>
      </c>
      <c r="M91" s="139">
        <f>ROUND((SUM(M88:M90))/1,2)</f>
        <v>0</v>
      </c>
      <c r="N91" s="139"/>
      <c r="O91" s="139"/>
      <c r="P91" s="139"/>
      <c r="Q91" s="10"/>
      <c r="R91" s="10"/>
      <c r="S91" s="10">
        <f>ROUND((SUM(S88:S90))/1,2)</f>
        <v>0</v>
      </c>
      <c r="T91" s="10"/>
      <c r="U91" s="10"/>
      <c r="V91" s="201">
        <f>ROUND((SUM(V88:V90))/1,2)</f>
        <v>0</v>
      </c>
      <c r="W91" s="218"/>
      <c r="X91" s="137"/>
      <c r="Y91" s="137"/>
      <c r="Z91" s="137"/>
    </row>
    <row r="92" spans="1:26" x14ac:dyDescent="0.25">
      <c r="A92" s="1"/>
      <c r="B92" s="209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202"/>
      <c r="W92" s="53"/>
    </row>
    <row r="93" spans="1:26" x14ac:dyDescent="0.25">
      <c r="A93" s="10"/>
      <c r="B93" s="213"/>
      <c r="C93" s="172">
        <v>5</v>
      </c>
      <c r="D93" s="234" t="s">
        <v>166</v>
      </c>
      <c r="E93" s="234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10"/>
      <c r="R93" s="10"/>
      <c r="S93" s="10"/>
      <c r="T93" s="10"/>
      <c r="U93" s="10"/>
      <c r="V93" s="198"/>
      <c r="W93" s="218"/>
      <c r="X93" s="137"/>
      <c r="Y93" s="137"/>
      <c r="Z93" s="137"/>
    </row>
    <row r="94" spans="1:26" ht="25.15" customHeight="1" x14ac:dyDescent="0.25">
      <c r="A94" s="179"/>
      <c r="B94" s="214"/>
      <c r="C94" s="180" t="s">
        <v>178</v>
      </c>
      <c r="D94" s="233" t="s">
        <v>179</v>
      </c>
      <c r="E94" s="233"/>
      <c r="F94" s="174" t="s">
        <v>83</v>
      </c>
      <c r="G94" s="175">
        <v>20</v>
      </c>
      <c r="H94" s="174"/>
      <c r="I94" s="174">
        <f>ROUND(G94*(H94),2)</f>
        <v>0</v>
      </c>
      <c r="J94" s="176">
        <f>ROUND(G94*(N94),2)</f>
        <v>764.4</v>
      </c>
      <c r="K94" s="177">
        <f>ROUND(G94*(O94),2)</f>
        <v>0</v>
      </c>
      <c r="L94" s="177">
        <f>ROUND(G94*(H94),2)</f>
        <v>0</v>
      </c>
      <c r="M94" s="177"/>
      <c r="N94" s="177">
        <v>38.22</v>
      </c>
      <c r="O94" s="177"/>
      <c r="P94" s="183">
        <v>1.9312499999999999</v>
      </c>
      <c r="Q94" s="181"/>
      <c r="R94" s="181">
        <v>1.9312499999999999</v>
      </c>
      <c r="S94" s="182">
        <f>ROUND(G94*(P94),3)</f>
        <v>38.625</v>
      </c>
      <c r="T94" s="178"/>
      <c r="U94" s="178"/>
      <c r="V94" s="199"/>
      <c r="W94" s="53"/>
      <c r="Z94">
        <v>0</v>
      </c>
    </row>
    <row r="95" spans="1:26" ht="34.9" customHeight="1" x14ac:dyDescent="0.25">
      <c r="A95" s="179"/>
      <c r="B95" s="214"/>
      <c r="C95" s="180" t="s">
        <v>180</v>
      </c>
      <c r="D95" s="233" t="s">
        <v>181</v>
      </c>
      <c r="E95" s="233"/>
      <c r="F95" s="174" t="s">
        <v>173</v>
      </c>
      <c r="G95" s="175">
        <v>299</v>
      </c>
      <c r="H95" s="174"/>
      <c r="I95" s="174">
        <f>ROUND(G95*(H95),2)</f>
        <v>0</v>
      </c>
      <c r="J95" s="176">
        <f>ROUND(G95*(N95),2)</f>
        <v>3321.89</v>
      </c>
      <c r="K95" s="177">
        <f>ROUND(G95*(O95),2)</f>
        <v>0</v>
      </c>
      <c r="L95" s="177">
        <f>ROUND(G95*(H95),2)</f>
        <v>0</v>
      </c>
      <c r="M95" s="177"/>
      <c r="N95" s="177">
        <v>11.11</v>
      </c>
      <c r="O95" s="177"/>
      <c r="P95" s="181"/>
      <c r="Q95" s="181"/>
      <c r="R95" s="181"/>
      <c r="S95" s="182">
        <f>ROUND(G95*(P95),3)</f>
        <v>0</v>
      </c>
      <c r="T95" s="178"/>
      <c r="U95" s="178"/>
      <c r="V95" s="199"/>
      <c r="W95" s="53"/>
      <c r="Z95">
        <v>0</v>
      </c>
    </row>
    <row r="96" spans="1:26" ht="25.15" customHeight="1" x14ac:dyDescent="0.25">
      <c r="A96" s="179"/>
      <c r="B96" s="215"/>
      <c r="C96" s="190" t="s">
        <v>182</v>
      </c>
      <c r="D96" s="236" t="s">
        <v>183</v>
      </c>
      <c r="E96" s="236"/>
      <c r="F96" s="185" t="s">
        <v>173</v>
      </c>
      <c r="G96" s="186">
        <v>299</v>
      </c>
      <c r="H96" s="185"/>
      <c r="I96" s="185">
        <f>ROUND(G96*(H96),2)</f>
        <v>0</v>
      </c>
      <c r="J96" s="187">
        <f>ROUND(G96*(N96),2)</f>
        <v>4084.34</v>
      </c>
      <c r="K96" s="188">
        <f>ROUND(G96*(O96),2)</f>
        <v>0</v>
      </c>
      <c r="L96" s="188"/>
      <c r="M96" s="188">
        <f>ROUND(G96*(H96),2)</f>
        <v>0</v>
      </c>
      <c r="N96" s="188">
        <v>13.66</v>
      </c>
      <c r="O96" s="188"/>
      <c r="P96" s="191"/>
      <c r="Q96" s="191"/>
      <c r="R96" s="191"/>
      <c r="S96" s="192">
        <f>ROUND(G96*(P96),3)</f>
        <v>0</v>
      </c>
      <c r="T96" s="189"/>
      <c r="U96" s="189"/>
      <c r="V96" s="200"/>
      <c r="W96" s="53"/>
      <c r="Z96">
        <v>0</v>
      </c>
    </row>
    <row r="97" spans="1:26" x14ac:dyDescent="0.25">
      <c r="A97" s="10"/>
      <c r="B97" s="213"/>
      <c r="C97" s="172">
        <v>5</v>
      </c>
      <c r="D97" s="234" t="s">
        <v>166</v>
      </c>
      <c r="E97" s="234"/>
      <c r="F97" s="10"/>
      <c r="G97" s="171"/>
      <c r="H97" s="138"/>
      <c r="I97" s="140">
        <f>ROUND((SUM(I93:I96))/1,2)</f>
        <v>0</v>
      </c>
      <c r="J97" s="10"/>
      <c r="K97" s="10"/>
      <c r="L97" s="10">
        <f>ROUND((SUM(L93:L96))/1,2)</f>
        <v>0</v>
      </c>
      <c r="M97" s="10">
        <f>ROUND((SUM(M93:M96))/1,2)</f>
        <v>0</v>
      </c>
      <c r="N97" s="10"/>
      <c r="O97" s="10"/>
      <c r="P97" s="10"/>
      <c r="Q97" s="10"/>
      <c r="R97" s="10"/>
      <c r="S97" s="10">
        <f>ROUND((SUM(S93:S96))/1,2)</f>
        <v>38.630000000000003</v>
      </c>
      <c r="T97" s="10"/>
      <c r="U97" s="10"/>
      <c r="V97" s="201">
        <f>ROUND((SUM(V93:V96))/1,2)</f>
        <v>0</v>
      </c>
      <c r="W97" s="218"/>
      <c r="X97" s="137"/>
      <c r="Y97" s="137"/>
      <c r="Z97" s="137"/>
    </row>
    <row r="98" spans="1:26" x14ac:dyDescent="0.25">
      <c r="A98" s="1"/>
      <c r="B98" s="209"/>
      <c r="C98" s="1"/>
      <c r="D98" s="1"/>
      <c r="E98" s="1"/>
      <c r="F98" s="1"/>
      <c r="G98" s="165"/>
      <c r="H98" s="131"/>
      <c r="I98" s="13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02"/>
      <c r="W98" s="53"/>
    </row>
    <row r="99" spans="1:26" x14ac:dyDescent="0.25">
      <c r="A99" s="10"/>
      <c r="B99" s="213"/>
      <c r="C99" s="172">
        <v>8</v>
      </c>
      <c r="D99" s="234" t="s">
        <v>62</v>
      </c>
      <c r="E99" s="234"/>
      <c r="F99" s="10"/>
      <c r="G99" s="171"/>
      <c r="H99" s="138"/>
      <c r="I99" s="13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98"/>
      <c r="W99" s="218"/>
      <c r="X99" s="137"/>
      <c r="Y99" s="137"/>
      <c r="Z99" s="137"/>
    </row>
    <row r="100" spans="1:26" ht="25.15" customHeight="1" x14ac:dyDescent="0.25">
      <c r="A100" s="179"/>
      <c r="B100" s="214"/>
      <c r="C100" s="180" t="s">
        <v>184</v>
      </c>
      <c r="D100" s="233" t="s">
        <v>185</v>
      </c>
      <c r="E100" s="233"/>
      <c r="F100" s="173" t="s">
        <v>114</v>
      </c>
      <c r="G100" s="175">
        <v>4</v>
      </c>
      <c r="H100" s="174"/>
      <c r="I100" s="174">
        <f t="shared" ref="I100:I108" si="0">ROUND(G100*(H100),2)</f>
        <v>0</v>
      </c>
      <c r="J100" s="173">
        <f t="shared" ref="J100:J108" si="1">ROUND(G100*(N100),2)</f>
        <v>20</v>
      </c>
      <c r="K100" s="178">
        <f t="shared" ref="K100:K108" si="2">ROUND(G100*(O100),2)</f>
        <v>0</v>
      </c>
      <c r="L100" s="178">
        <f>ROUND(G100*(H100),2)</f>
        <v>0</v>
      </c>
      <c r="M100" s="178"/>
      <c r="N100" s="178">
        <v>5</v>
      </c>
      <c r="O100" s="178"/>
      <c r="P100" s="183">
        <v>2.0000000000000002E-5</v>
      </c>
      <c r="Q100" s="181"/>
      <c r="R100" s="181">
        <v>2.0000000000000002E-5</v>
      </c>
      <c r="S100" s="182">
        <f t="shared" ref="S100:S108" si="3">ROUND(G100*(P100),3)</f>
        <v>0</v>
      </c>
      <c r="T100" s="178"/>
      <c r="U100" s="178"/>
      <c r="V100" s="199"/>
      <c r="W100" s="53"/>
      <c r="Z100">
        <v>0</v>
      </c>
    </row>
    <row r="101" spans="1:26" ht="25.15" customHeight="1" x14ac:dyDescent="0.25">
      <c r="A101" s="179"/>
      <c r="B101" s="214"/>
      <c r="C101" s="180" t="s">
        <v>186</v>
      </c>
      <c r="D101" s="233" t="s">
        <v>187</v>
      </c>
      <c r="E101" s="233"/>
      <c r="F101" s="173" t="s">
        <v>114</v>
      </c>
      <c r="G101" s="175">
        <v>6</v>
      </c>
      <c r="H101" s="174"/>
      <c r="I101" s="174">
        <f t="shared" si="0"/>
        <v>0</v>
      </c>
      <c r="J101" s="173">
        <f t="shared" si="1"/>
        <v>21.18</v>
      </c>
      <c r="K101" s="178">
        <f t="shared" si="2"/>
        <v>0</v>
      </c>
      <c r="L101" s="178">
        <f>ROUND(G101*(H101),2)</f>
        <v>0</v>
      </c>
      <c r="M101" s="178"/>
      <c r="N101" s="178">
        <v>3.5300000000000002</v>
      </c>
      <c r="O101" s="178"/>
      <c r="P101" s="181"/>
      <c r="Q101" s="181"/>
      <c r="R101" s="181"/>
      <c r="S101" s="182">
        <f t="shared" si="3"/>
        <v>0</v>
      </c>
      <c r="T101" s="178"/>
      <c r="U101" s="178"/>
      <c r="V101" s="199"/>
      <c r="W101" s="53"/>
      <c r="Z101">
        <v>0</v>
      </c>
    </row>
    <row r="102" spans="1:26" ht="25.15" customHeight="1" x14ac:dyDescent="0.25">
      <c r="A102" s="179"/>
      <c r="B102" s="215"/>
      <c r="C102" s="190" t="s">
        <v>135</v>
      </c>
      <c r="D102" s="236" t="s">
        <v>136</v>
      </c>
      <c r="E102" s="236"/>
      <c r="F102" s="184" t="s">
        <v>88</v>
      </c>
      <c r="G102" s="186">
        <v>24</v>
      </c>
      <c r="H102" s="185"/>
      <c r="I102" s="185">
        <f t="shared" si="0"/>
        <v>0</v>
      </c>
      <c r="J102" s="184">
        <f t="shared" si="1"/>
        <v>16.8</v>
      </c>
      <c r="K102" s="189">
        <f t="shared" si="2"/>
        <v>0</v>
      </c>
      <c r="L102" s="189"/>
      <c r="M102" s="189">
        <f t="shared" ref="M102:M108" si="4">ROUND(G102*(H102),2)</f>
        <v>0</v>
      </c>
      <c r="N102" s="189">
        <v>0.7</v>
      </c>
      <c r="O102" s="189"/>
      <c r="P102" s="191"/>
      <c r="Q102" s="191"/>
      <c r="R102" s="191"/>
      <c r="S102" s="192">
        <f t="shared" si="3"/>
        <v>0</v>
      </c>
      <c r="T102" s="189"/>
      <c r="U102" s="189"/>
      <c r="V102" s="200"/>
      <c r="W102" s="53"/>
      <c r="Z102">
        <v>0</v>
      </c>
    </row>
    <row r="103" spans="1:26" x14ac:dyDescent="0.25">
      <c r="A103" s="179"/>
      <c r="B103" s="215"/>
      <c r="C103" s="190" t="s">
        <v>143</v>
      </c>
      <c r="D103" s="236" t="s">
        <v>144</v>
      </c>
      <c r="E103" s="236"/>
      <c r="F103" s="184" t="s">
        <v>114</v>
      </c>
      <c r="G103" s="186">
        <v>5</v>
      </c>
      <c r="H103" s="185"/>
      <c r="I103" s="185">
        <f t="shared" si="0"/>
        <v>0</v>
      </c>
      <c r="J103" s="184">
        <f t="shared" si="1"/>
        <v>96.15</v>
      </c>
      <c r="K103" s="189">
        <f t="shared" si="2"/>
        <v>0</v>
      </c>
      <c r="L103" s="189"/>
      <c r="M103" s="189">
        <f t="shared" si="4"/>
        <v>0</v>
      </c>
      <c r="N103" s="189">
        <v>19.23</v>
      </c>
      <c r="O103" s="189"/>
      <c r="P103" s="191"/>
      <c r="Q103" s="191"/>
      <c r="R103" s="191"/>
      <c r="S103" s="192">
        <f t="shared" si="3"/>
        <v>0</v>
      </c>
      <c r="T103" s="189"/>
      <c r="U103" s="189"/>
      <c r="V103" s="200"/>
      <c r="W103" s="53"/>
      <c r="Z103">
        <v>0</v>
      </c>
    </row>
    <row r="104" spans="1:26" ht="25.15" customHeight="1" x14ac:dyDescent="0.25">
      <c r="A104" s="179"/>
      <c r="B104" s="215"/>
      <c r="C104" s="190" t="s">
        <v>188</v>
      </c>
      <c r="D104" s="236" t="s">
        <v>189</v>
      </c>
      <c r="E104" s="236"/>
      <c r="F104" s="184" t="s">
        <v>114</v>
      </c>
      <c r="G104" s="186">
        <v>6</v>
      </c>
      <c r="H104" s="185"/>
      <c r="I104" s="185">
        <f t="shared" si="0"/>
        <v>0</v>
      </c>
      <c r="J104" s="184">
        <f t="shared" si="1"/>
        <v>18.54</v>
      </c>
      <c r="K104" s="189">
        <f t="shared" si="2"/>
        <v>0</v>
      </c>
      <c r="L104" s="189"/>
      <c r="M104" s="189">
        <f t="shared" si="4"/>
        <v>0</v>
      </c>
      <c r="N104" s="189">
        <v>3.09</v>
      </c>
      <c r="O104" s="189"/>
      <c r="P104" s="191"/>
      <c r="Q104" s="191"/>
      <c r="R104" s="191"/>
      <c r="S104" s="192">
        <f t="shared" si="3"/>
        <v>0</v>
      </c>
      <c r="T104" s="189"/>
      <c r="U104" s="189"/>
      <c r="V104" s="200"/>
      <c r="W104" s="53"/>
      <c r="Z104">
        <v>0</v>
      </c>
    </row>
    <row r="105" spans="1:26" ht="25.15" customHeight="1" x14ac:dyDescent="0.25">
      <c r="A105" s="179"/>
      <c r="B105" s="215"/>
      <c r="C105" s="190" t="s">
        <v>190</v>
      </c>
      <c r="D105" s="236" t="s">
        <v>191</v>
      </c>
      <c r="E105" s="236"/>
      <c r="F105" s="184" t="s">
        <v>114</v>
      </c>
      <c r="G105" s="186">
        <v>4</v>
      </c>
      <c r="H105" s="185"/>
      <c r="I105" s="185">
        <f t="shared" si="0"/>
        <v>0</v>
      </c>
      <c r="J105" s="184">
        <f t="shared" si="1"/>
        <v>200.2</v>
      </c>
      <c r="K105" s="189">
        <f t="shared" si="2"/>
        <v>0</v>
      </c>
      <c r="L105" s="189"/>
      <c r="M105" s="189">
        <f t="shared" si="4"/>
        <v>0</v>
      </c>
      <c r="N105" s="189">
        <v>50.05</v>
      </c>
      <c r="O105" s="189"/>
      <c r="P105" s="191"/>
      <c r="Q105" s="191"/>
      <c r="R105" s="191"/>
      <c r="S105" s="192">
        <f t="shared" si="3"/>
        <v>0</v>
      </c>
      <c r="T105" s="189"/>
      <c r="U105" s="189"/>
      <c r="V105" s="200"/>
      <c r="W105" s="53"/>
      <c r="Z105">
        <v>0</v>
      </c>
    </row>
    <row r="106" spans="1:26" ht="25.15" customHeight="1" x14ac:dyDescent="0.25">
      <c r="A106" s="179"/>
      <c r="B106" s="215"/>
      <c r="C106" s="190" t="s">
        <v>192</v>
      </c>
      <c r="D106" s="236" t="s">
        <v>193</v>
      </c>
      <c r="E106" s="236"/>
      <c r="F106" s="184" t="s">
        <v>105</v>
      </c>
      <c r="G106" s="186">
        <v>16</v>
      </c>
      <c r="H106" s="185"/>
      <c r="I106" s="185">
        <f t="shared" si="0"/>
        <v>0</v>
      </c>
      <c r="J106" s="184">
        <f t="shared" si="1"/>
        <v>233.44</v>
      </c>
      <c r="K106" s="189">
        <f t="shared" si="2"/>
        <v>0</v>
      </c>
      <c r="L106" s="189"/>
      <c r="M106" s="189">
        <f t="shared" si="4"/>
        <v>0</v>
      </c>
      <c r="N106" s="189">
        <v>14.59</v>
      </c>
      <c r="O106" s="189"/>
      <c r="P106" s="191"/>
      <c r="Q106" s="191"/>
      <c r="R106" s="191"/>
      <c r="S106" s="192">
        <f t="shared" si="3"/>
        <v>0</v>
      </c>
      <c r="T106" s="189"/>
      <c r="U106" s="189"/>
      <c r="V106" s="200"/>
      <c r="W106" s="53"/>
      <c r="Z106">
        <v>0</v>
      </c>
    </row>
    <row r="107" spans="1:26" ht="25.15" customHeight="1" x14ac:dyDescent="0.25">
      <c r="A107" s="179"/>
      <c r="B107" s="215"/>
      <c r="C107" s="190" t="s">
        <v>194</v>
      </c>
      <c r="D107" s="236" t="s">
        <v>195</v>
      </c>
      <c r="E107" s="236"/>
      <c r="F107" s="184" t="s">
        <v>105</v>
      </c>
      <c r="G107" s="186">
        <v>13</v>
      </c>
      <c r="H107" s="185"/>
      <c r="I107" s="185">
        <f t="shared" si="0"/>
        <v>0</v>
      </c>
      <c r="J107" s="184">
        <f t="shared" si="1"/>
        <v>161.07</v>
      </c>
      <c r="K107" s="189">
        <f t="shared" si="2"/>
        <v>0</v>
      </c>
      <c r="L107" s="189"/>
      <c r="M107" s="189">
        <f t="shared" si="4"/>
        <v>0</v>
      </c>
      <c r="N107" s="189">
        <v>12.39</v>
      </c>
      <c r="O107" s="189"/>
      <c r="P107" s="191"/>
      <c r="Q107" s="191"/>
      <c r="R107" s="191"/>
      <c r="S107" s="192">
        <f t="shared" si="3"/>
        <v>0</v>
      </c>
      <c r="T107" s="189"/>
      <c r="U107" s="189"/>
      <c r="V107" s="200"/>
      <c r="W107" s="53"/>
      <c r="Z107">
        <v>0</v>
      </c>
    </row>
    <row r="108" spans="1:26" ht="25.15" customHeight="1" x14ac:dyDescent="0.25">
      <c r="A108" s="179"/>
      <c r="B108" s="215"/>
      <c r="C108" s="190" t="s">
        <v>196</v>
      </c>
      <c r="D108" s="236" t="s">
        <v>197</v>
      </c>
      <c r="E108" s="236"/>
      <c r="F108" s="184" t="s">
        <v>105</v>
      </c>
      <c r="G108" s="186">
        <v>38</v>
      </c>
      <c r="H108" s="185"/>
      <c r="I108" s="185">
        <f t="shared" si="0"/>
        <v>0</v>
      </c>
      <c r="J108" s="184">
        <f t="shared" si="1"/>
        <v>451.82</v>
      </c>
      <c r="K108" s="189">
        <f t="shared" si="2"/>
        <v>0</v>
      </c>
      <c r="L108" s="189"/>
      <c r="M108" s="189">
        <f t="shared" si="4"/>
        <v>0</v>
      </c>
      <c r="N108" s="189">
        <v>11.89</v>
      </c>
      <c r="O108" s="189"/>
      <c r="P108" s="191"/>
      <c r="Q108" s="191"/>
      <c r="R108" s="191"/>
      <c r="S108" s="192">
        <f t="shared" si="3"/>
        <v>0</v>
      </c>
      <c r="T108" s="189"/>
      <c r="U108" s="189"/>
      <c r="V108" s="200"/>
      <c r="W108" s="53"/>
      <c r="Z108">
        <v>0</v>
      </c>
    </row>
    <row r="109" spans="1:26" x14ac:dyDescent="0.25">
      <c r="A109" s="10"/>
      <c r="B109" s="213"/>
      <c r="C109" s="172">
        <v>8</v>
      </c>
      <c r="D109" s="234" t="s">
        <v>62</v>
      </c>
      <c r="E109" s="234"/>
      <c r="F109" s="10"/>
      <c r="G109" s="171"/>
      <c r="H109" s="138"/>
      <c r="I109" s="140">
        <f>ROUND((SUM(I99:I108))/1,2)</f>
        <v>0</v>
      </c>
      <c r="J109" s="10"/>
      <c r="K109" s="10"/>
      <c r="L109" s="10">
        <f>ROUND((SUM(L99:L108))/1,2)</f>
        <v>0</v>
      </c>
      <c r="M109" s="10">
        <f>ROUND((SUM(M99:M108))/1,2)</f>
        <v>0</v>
      </c>
      <c r="N109" s="10"/>
      <c r="O109" s="10"/>
      <c r="P109" s="10"/>
      <c r="Q109" s="10"/>
      <c r="R109" s="10"/>
      <c r="S109" s="10">
        <f>ROUND((SUM(S99:S108))/1,2)</f>
        <v>0</v>
      </c>
      <c r="T109" s="10"/>
      <c r="U109" s="10"/>
      <c r="V109" s="201">
        <f>ROUND((SUM(V99:V108))/1,2)</f>
        <v>0</v>
      </c>
      <c r="W109" s="218"/>
      <c r="X109" s="137"/>
      <c r="Y109" s="137"/>
      <c r="Z109" s="137"/>
    </row>
    <row r="110" spans="1:26" x14ac:dyDescent="0.25">
      <c r="A110" s="1"/>
      <c r="B110" s="209"/>
      <c r="C110" s="1"/>
      <c r="D110" s="1"/>
      <c r="E110" s="1"/>
      <c r="F110" s="1"/>
      <c r="G110" s="165"/>
      <c r="H110" s="131"/>
      <c r="I110" s="13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02"/>
      <c r="W110" s="53"/>
    </row>
    <row r="111" spans="1:26" x14ac:dyDescent="0.25">
      <c r="A111" s="10"/>
      <c r="B111" s="213"/>
      <c r="C111" s="172">
        <v>9</v>
      </c>
      <c r="D111" s="234" t="s">
        <v>63</v>
      </c>
      <c r="E111" s="234"/>
      <c r="F111" s="10"/>
      <c r="G111" s="171"/>
      <c r="H111" s="138"/>
      <c r="I111" s="13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98"/>
      <c r="W111" s="218"/>
      <c r="X111" s="137"/>
      <c r="Y111" s="137"/>
      <c r="Z111" s="137"/>
    </row>
    <row r="112" spans="1:26" ht="25.15" customHeight="1" x14ac:dyDescent="0.25">
      <c r="A112" s="179"/>
      <c r="B112" s="214"/>
      <c r="C112" s="180" t="s">
        <v>198</v>
      </c>
      <c r="D112" s="233" t="s">
        <v>199</v>
      </c>
      <c r="E112" s="233"/>
      <c r="F112" s="173" t="s">
        <v>105</v>
      </c>
      <c r="G112" s="175">
        <v>19.100000000000001</v>
      </c>
      <c r="H112" s="174"/>
      <c r="I112" s="174">
        <f t="shared" ref="I112:I119" si="5">ROUND(G112*(H112),2)</f>
        <v>0</v>
      </c>
      <c r="J112" s="173">
        <f t="shared" ref="J112:J119" si="6">ROUND(G112*(N112),2)</f>
        <v>81.37</v>
      </c>
      <c r="K112" s="178">
        <f t="shared" ref="K112:K119" si="7">ROUND(G112*(O112),2)</f>
        <v>0</v>
      </c>
      <c r="L112" s="178">
        <f t="shared" ref="L112:L117" si="8">ROUND(G112*(H112),2)</f>
        <v>0</v>
      </c>
      <c r="M112" s="178"/>
      <c r="N112" s="178">
        <v>4.26</v>
      </c>
      <c r="O112" s="178"/>
      <c r="P112" s="181"/>
      <c r="Q112" s="181"/>
      <c r="R112" s="181"/>
      <c r="S112" s="182">
        <f t="shared" ref="S112:S119" si="9">ROUND(G112*(P112),3)</f>
        <v>0</v>
      </c>
      <c r="T112" s="178"/>
      <c r="U112" s="178"/>
      <c r="V112" s="199"/>
      <c r="W112" s="53"/>
      <c r="Z112">
        <v>0</v>
      </c>
    </row>
    <row r="113" spans="1:26" ht="25.15" customHeight="1" x14ac:dyDescent="0.25">
      <c r="A113" s="179"/>
      <c r="B113" s="214"/>
      <c r="C113" s="180" t="s">
        <v>200</v>
      </c>
      <c r="D113" s="233" t="s">
        <v>201</v>
      </c>
      <c r="E113" s="233"/>
      <c r="F113" s="173" t="s">
        <v>105</v>
      </c>
      <c r="G113" s="175">
        <v>19.100000000000001</v>
      </c>
      <c r="H113" s="174"/>
      <c r="I113" s="174">
        <f t="shared" si="5"/>
        <v>0</v>
      </c>
      <c r="J113" s="173">
        <f t="shared" si="6"/>
        <v>9.74</v>
      </c>
      <c r="K113" s="178">
        <f t="shared" si="7"/>
        <v>0</v>
      </c>
      <c r="L113" s="178">
        <f t="shared" si="8"/>
        <v>0</v>
      </c>
      <c r="M113" s="178"/>
      <c r="N113" s="178">
        <v>0.51</v>
      </c>
      <c r="O113" s="178"/>
      <c r="P113" s="181"/>
      <c r="Q113" s="181"/>
      <c r="R113" s="181"/>
      <c r="S113" s="182">
        <f t="shared" si="9"/>
        <v>0</v>
      </c>
      <c r="T113" s="178"/>
      <c r="U113" s="178"/>
      <c r="V113" s="199"/>
      <c r="W113" s="53"/>
      <c r="Z113">
        <v>0</v>
      </c>
    </row>
    <row r="114" spans="1:26" ht="25.15" customHeight="1" x14ac:dyDescent="0.25">
      <c r="A114" s="179"/>
      <c r="B114" s="214"/>
      <c r="C114" s="180" t="s">
        <v>161</v>
      </c>
      <c r="D114" s="233" t="s">
        <v>162</v>
      </c>
      <c r="E114" s="233"/>
      <c r="F114" s="173" t="s">
        <v>105</v>
      </c>
      <c r="G114" s="175">
        <v>19.100000000000001</v>
      </c>
      <c r="H114" s="174"/>
      <c r="I114" s="174">
        <f t="shared" si="5"/>
        <v>0</v>
      </c>
      <c r="J114" s="173">
        <f t="shared" si="6"/>
        <v>185.65</v>
      </c>
      <c r="K114" s="178">
        <f t="shared" si="7"/>
        <v>0</v>
      </c>
      <c r="L114" s="178">
        <f t="shared" si="8"/>
        <v>0</v>
      </c>
      <c r="M114" s="178"/>
      <c r="N114" s="178">
        <v>9.7200000000000006</v>
      </c>
      <c r="O114" s="178"/>
      <c r="P114" s="181"/>
      <c r="Q114" s="181"/>
      <c r="R114" s="181"/>
      <c r="S114" s="182">
        <f t="shared" si="9"/>
        <v>0</v>
      </c>
      <c r="T114" s="178"/>
      <c r="U114" s="178"/>
      <c r="V114" s="199"/>
      <c r="W114" s="53"/>
      <c r="Z114">
        <v>0</v>
      </c>
    </row>
    <row r="115" spans="1:26" ht="25.15" customHeight="1" x14ac:dyDescent="0.25">
      <c r="A115" s="179"/>
      <c r="B115" s="214"/>
      <c r="C115" s="180" t="s">
        <v>202</v>
      </c>
      <c r="D115" s="233" t="s">
        <v>203</v>
      </c>
      <c r="E115" s="233"/>
      <c r="F115" s="173" t="s">
        <v>105</v>
      </c>
      <c r="G115" s="175">
        <v>19.11</v>
      </c>
      <c r="H115" s="174"/>
      <c r="I115" s="174">
        <f t="shared" si="5"/>
        <v>0</v>
      </c>
      <c r="J115" s="173">
        <f t="shared" si="6"/>
        <v>382.2</v>
      </c>
      <c r="K115" s="178">
        <f t="shared" si="7"/>
        <v>0</v>
      </c>
      <c r="L115" s="178">
        <f t="shared" si="8"/>
        <v>0</v>
      </c>
      <c r="M115" s="178"/>
      <c r="N115" s="178">
        <v>20</v>
      </c>
      <c r="O115" s="178"/>
      <c r="P115" s="181"/>
      <c r="Q115" s="181"/>
      <c r="R115" s="181"/>
      <c r="S115" s="182">
        <f t="shared" si="9"/>
        <v>0</v>
      </c>
      <c r="T115" s="178"/>
      <c r="U115" s="178"/>
      <c r="V115" s="199"/>
      <c r="W115" s="53"/>
      <c r="Z115">
        <v>0</v>
      </c>
    </row>
    <row r="116" spans="1:26" ht="25.15" customHeight="1" x14ac:dyDescent="0.25">
      <c r="A116" s="179"/>
      <c r="B116" s="214"/>
      <c r="C116" s="180" t="s">
        <v>204</v>
      </c>
      <c r="D116" s="233" t="s">
        <v>205</v>
      </c>
      <c r="E116" s="233"/>
      <c r="F116" s="173" t="s">
        <v>88</v>
      </c>
      <c r="G116" s="175">
        <v>25</v>
      </c>
      <c r="H116" s="174"/>
      <c r="I116" s="174">
        <f t="shared" si="5"/>
        <v>0</v>
      </c>
      <c r="J116" s="173">
        <f t="shared" si="6"/>
        <v>131.5</v>
      </c>
      <c r="K116" s="178">
        <f t="shared" si="7"/>
        <v>0</v>
      </c>
      <c r="L116" s="178">
        <f t="shared" si="8"/>
        <v>0</v>
      </c>
      <c r="M116" s="178"/>
      <c r="N116" s="178">
        <v>5.26</v>
      </c>
      <c r="O116" s="178"/>
      <c r="P116" s="183">
        <v>9.7960000000000005E-2</v>
      </c>
      <c r="Q116" s="181"/>
      <c r="R116" s="181">
        <v>9.7960000000000005E-2</v>
      </c>
      <c r="S116" s="182">
        <f t="shared" si="9"/>
        <v>2.4489999999999998</v>
      </c>
      <c r="T116" s="178"/>
      <c r="U116" s="178"/>
      <c r="V116" s="199"/>
      <c r="W116" s="53"/>
      <c r="Z116">
        <v>0</v>
      </c>
    </row>
    <row r="117" spans="1:26" ht="25.15" customHeight="1" x14ac:dyDescent="0.25">
      <c r="A117" s="179"/>
      <c r="B117" s="214"/>
      <c r="C117" s="180" t="s">
        <v>206</v>
      </c>
      <c r="D117" s="233" t="s">
        <v>207</v>
      </c>
      <c r="E117" s="233"/>
      <c r="F117" s="173" t="s">
        <v>114</v>
      </c>
      <c r="G117" s="175">
        <v>24</v>
      </c>
      <c r="H117" s="174"/>
      <c r="I117" s="174">
        <f t="shared" si="5"/>
        <v>0</v>
      </c>
      <c r="J117" s="173">
        <f t="shared" si="6"/>
        <v>261.60000000000002</v>
      </c>
      <c r="K117" s="178">
        <f t="shared" si="7"/>
        <v>0</v>
      </c>
      <c r="L117" s="178">
        <f t="shared" si="8"/>
        <v>0</v>
      </c>
      <c r="M117" s="178"/>
      <c r="N117" s="178">
        <v>10.9</v>
      </c>
      <c r="O117" s="178"/>
      <c r="P117" s="181"/>
      <c r="Q117" s="181"/>
      <c r="R117" s="181"/>
      <c r="S117" s="182">
        <f t="shared" si="9"/>
        <v>0</v>
      </c>
      <c r="T117" s="178"/>
      <c r="U117" s="178"/>
      <c r="V117" s="199"/>
      <c r="W117" s="53"/>
      <c r="Z117">
        <v>0</v>
      </c>
    </row>
    <row r="118" spans="1:26" ht="25.15" customHeight="1" x14ac:dyDescent="0.25">
      <c r="A118" s="179"/>
      <c r="B118" s="215"/>
      <c r="C118" s="190" t="s">
        <v>208</v>
      </c>
      <c r="D118" s="236" t="s">
        <v>209</v>
      </c>
      <c r="E118" s="236"/>
      <c r="F118" s="184" t="s">
        <v>114</v>
      </c>
      <c r="G118" s="186">
        <v>25</v>
      </c>
      <c r="H118" s="185"/>
      <c r="I118" s="185">
        <f t="shared" si="5"/>
        <v>0</v>
      </c>
      <c r="J118" s="184">
        <f t="shared" si="6"/>
        <v>67</v>
      </c>
      <c r="K118" s="189">
        <f t="shared" si="7"/>
        <v>0</v>
      </c>
      <c r="L118" s="189"/>
      <c r="M118" s="189">
        <f>ROUND(G118*(H118),2)</f>
        <v>0</v>
      </c>
      <c r="N118" s="189">
        <v>2.68</v>
      </c>
      <c r="O118" s="189"/>
      <c r="P118" s="191"/>
      <c r="Q118" s="191"/>
      <c r="R118" s="191"/>
      <c r="S118" s="192">
        <f t="shared" si="9"/>
        <v>0</v>
      </c>
      <c r="T118" s="189"/>
      <c r="U118" s="189"/>
      <c r="V118" s="200"/>
      <c r="W118" s="53"/>
      <c r="Z118">
        <v>0</v>
      </c>
    </row>
    <row r="119" spans="1:26" ht="25.15" customHeight="1" x14ac:dyDescent="0.25">
      <c r="A119" s="179"/>
      <c r="B119" s="215"/>
      <c r="C119" s="190" t="s">
        <v>210</v>
      </c>
      <c r="D119" s="236" t="s">
        <v>211</v>
      </c>
      <c r="E119" s="236"/>
      <c r="F119" s="184" t="s">
        <v>114</v>
      </c>
      <c r="G119" s="186">
        <v>24</v>
      </c>
      <c r="H119" s="185"/>
      <c r="I119" s="185">
        <f t="shared" si="5"/>
        <v>0</v>
      </c>
      <c r="J119" s="184">
        <f t="shared" si="6"/>
        <v>1410.72</v>
      </c>
      <c r="K119" s="189">
        <f t="shared" si="7"/>
        <v>0</v>
      </c>
      <c r="L119" s="189"/>
      <c r="M119" s="189">
        <f>ROUND(G119*(H119),2)</f>
        <v>0</v>
      </c>
      <c r="N119" s="189">
        <v>58.78</v>
      </c>
      <c r="O119" s="189"/>
      <c r="P119" s="191"/>
      <c r="Q119" s="191"/>
      <c r="R119" s="191"/>
      <c r="S119" s="192">
        <f t="shared" si="9"/>
        <v>0</v>
      </c>
      <c r="T119" s="189"/>
      <c r="U119" s="189"/>
      <c r="V119" s="200"/>
      <c r="W119" s="53"/>
      <c r="Z119">
        <v>0</v>
      </c>
    </row>
    <row r="120" spans="1:26" x14ac:dyDescent="0.25">
      <c r="A120" s="10"/>
      <c r="B120" s="213"/>
      <c r="C120" s="172">
        <v>9</v>
      </c>
      <c r="D120" s="234" t="s">
        <v>63</v>
      </c>
      <c r="E120" s="234"/>
      <c r="F120" s="10"/>
      <c r="G120" s="171"/>
      <c r="H120" s="138"/>
      <c r="I120" s="140">
        <f>ROUND((SUM(I111:I119))/1,2)</f>
        <v>0</v>
      </c>
      <c r="J120" s="10"/>
      <c r="K120" s="10"/>
      <c r="L120" s="10">
        <f>ROUND((SUM(L111:L119))/1,2)</f>
        <v>0</v>
      </c>
      <c r="M120" s="10">
        <f>ROUND((SUM(M111:M119))/1,2)</f>
        <v>0</v>
      </c>
      <c r="N120" s="10"/>
      <c r="O120" s="10"/>
      <c r="P120" s="10"/>
      <c r="Q120" s="10"/>
      <c r="R120" s="10"/>
      <c r="S120" s="10">
        <f>ROUND((SUM(S111:S119))/1,2)</f>
        <v>2.4500000000000002</v>
      </c>
      <c r="T120" s="10"/>
      <c r="U120" s="10"/>
      <c r="V120" s="201">
        <f>ROUND((SUM(V111:V119))/1,2)</f>
        <v>0</v>
      </c>
      <c r="W120" s="218"/>
      <c r="X120" s="137"/>
      <c r="Y120" s="137"/>
      <c r="Z120" s="137"/>
    </row>
    <row r="121" spans="1:26" x14ac:dyDescent="0.25">
      <c r="A121" s="1"/>
      <c r="B121" s="209"/>
      <c r="C121" s="1"/>
      <c r="D121" s="1"/>
      <c r="E121" s="1"/>
      <c r="F121" s="1"/>
      <c r="G121" s="165"/>
      <c r="H121" s="131"/>
      <c r="I121" s="13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02"/>
      <c r="W121" s="53"/>
    </row>
    <row r="122" spans="1:26" x14ac:dyDescent="0.25">
      <c r="A122" s="10"/>
      <c r="B122" s="213"/>
      <c r="C122" s="172">
        <v>99</v>
      </c>
      <c r="D122" s="234" t="s">
        <v>64</v>
      </c>
      <c r="E122" s="234"/>
      <c r="F122" s="10"/>
      <c r="G122" s="171"/>
      <c r="H122" s="138"/>
      <c r="I122" s="13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98"/>
      <c r="W122" s="218"/>
      <c r="X122" s="137"/>
      <c r="Y122" s="137"/>
      <c r="Z122" s="137"/>
    </row>
    <row r="123" spans="1:26" ht="25.15" customHeight="1" x14ac:dyDescent="0.25">
      <c r="A123" s="179"/>
      <c r="B123" s="214"/>
      <c r="C123" s="180" t="s">
        <v>212</v>
      </c>
      <c r="D123" s="233" t="s">
        <v>213</v>
      </c>
      <c r="E123" s="233"/>
      <c r="F123" s="173" t="s">
        <v>105</v>
      </c>
      <c r="G123" s="175">
        <v>72</v>
      </c>
      <c r="H123" s="174"/>
      <c r="I123" s="174">
        <f>ROUND(G123*(H123),2)</f>
        <v>0</v>
      </c>
      <c r="J123" s="173">
        <f>ROUND(G123*(N123),2)</f>
        <v>533.52</v>
      </c>
      <c r="K123" s="178">
        <f>ROUND(G123*(O123),2)</f>
        <v>0</v>
      </c>
      <c r="L123" s="178">
        <f>ROUND(G123*(H123),2)</f>
        <v>0</v>
      </c>
      <c r="M123" s="178"/>
      <c r="N123" s="178">
        <v>7.41</v>
      </c>
      <c r="O123" s="178"/>
      <c r="P123" s="181"/>
      <c r="Q123" s="181"/>
      <c r="R123" s="181"/>
      <c r="S123" s="182">
        <f>ROUND(G123*(P123),3)</f>
        <v>0</v>
      </c>
      <c r="T123" s="178"/>
      <c r="U123" s="178"/>
      <c r="V123" s="199"/>
      <c r="W123" s="53"/>
      <c r="Z123">
        <v>0</v>
      </c>
    </row>
    <row r="124" spans="1:26" x14ac:dyDescent="0.25">
      <c r="A124" s="10"/>
      <c r="B124" s="213"/>
      <c r="C124" s="172">
        <v>99</v>
      </c>
      <c r="D124" s="234" t="s">
        <v>64</v>
      </c>
      <c r="E124" s="234"/>
      <c r="F124" s="10"/>
      <c r="G124" s="171"/>
      <c r="H124" s="138"/>
      <c r="I124" s="140">
        <f>ROUND((SUM(I122:I123))/1,2)</f>
        <v>0</v>
      </c>
      <c r="J124" s="10"/>
      <c r="K124" s="10"/>
      <c r="L124" s="10">
        <f>ROUND((SUM(L122:L123))/1,2)</f>
        <v>0</v>
      </c>
      <c r="M124" s="10">
        <f>ROUND((SUM(M122:M123))/1,2)</f>
        <v>0</v>
      </c>
      <c r="N124" s="10"/>
      <c r="O124" s="10"/>
      <c r="P124" s="193"/>
      <c r="Q124" s="1"/>
      <c r="R124" s="1"/>
      <c r="S124" s="193">
        <f>ROUND((SUM(S122:S123))/1,2)</f>
        <v>0</v>
      </c>
      <c r="T124" s="2"/>
      <c r="U124" s="2"/>
      <c r="V124" s="201">
        <f>ROUND((SUM(V122:V123))/1,2)</f>
        <v>0</v>
      </c>
      <c r="W124" s="53"/>
    </row>
    <row r="125" spans="1:26" x14ac:dyDescent="0.25">
      <c r="A125" s="1"/>
      <c r="B125" s="209"/>
      <c r="C125" s="1"/>
      <c r="D125" s="1"/>
      <c r="E125" s="1"/>
      <c r="F125" s="1"/>
      <c r="G125" s="165"/>
      <c r="H125" s="131"/>
      <c r="I125" s="13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02"/>
      <c r="W125" s="53"/>
    </row>
    <row r="126" spans="1:26" x14ac:dyDescent="0.25">
      <c r="A126" s="10"/>
      <c r="B126" s="213"/>
      <c r="C126" s="10"/>
      <c r="D126" s="235" t="s">
        <v>59</v>
      </c>
      <c r="E126" s="235"/>
      <c r="F126" s="10"/>
      <c r="G126" s="171"/>
      <c r="H126" s="138"/>
      <c r="I126" s="140">
        <f>ROUND((SUM(I79:I125))/2,2)</f>
        <v>0</v>
      </c>
      <c r="J126" s="10"/>
      <c r="K126" s="10"/>
      <c r="L126" s="10">
        <f>ROUND((SUM(L79:L125))/2,2)</f>
        <v>0</v>
      </c>
      <c r="M126" s="10">
        <f>ROUND((SUM(M79:M125))/2,2)</f>
        <v>0</v>
      </c>
      <c r="N126" s="10"/>
      <c r="O126" s="10"/>
      <c r="P126" s="193"/>
      <c r="Q126" s="1"/>
      <c r="R126" s="1"/>
      <c r="S126" s="193">
        <f>ROUND((SUM(S79:S125))/2,2)</f>
        <v>41.08</v>
      </c>
      <c r="T126" s="1"/>
      <c r="U126" s="1"/>
      <c r="V126" s="201">
        <f>ROUND((SUM(V79:V125))/2,2)</f>
        <v>0</v>
      </c>
      <c r="W126" s="53"/>
    </row>
    <row r="127" spans="1:26" x14ac:dyDescent="0.25">
      <c r="A127" s="1"/>
      <c r="B127" s="216"/>
      <c r="C127" s="194"/>
      <c r="D127" s="232" t="s">
        <v>65</v>
      </c>
      <c r="E127" s="232"/>
      <c r="F127" s="194"/>
      <c r="G127" s="195"/>
      <c r="H127" s="196"/>
      <c r="I127" s="196">
        <f>ROUND((SUM(I79:I126))/3,2)</f>
        <v>0</v>
      </c>
      <c r="J127" s="194"/>
      <c r="K127" s="194">
        <f>ROUND((SUM(K79:K126))/3,2)</f>
        <v>0</v>
      </c>
      <c r="L127" s="194">
        <f>ROUND((SUM(L79:L126))/3,2)</f>
        <v>0</v>
      </c>
      <c r="M127" s="194">
        <f>ROUND((SUM(M79:M126))/3,2)</f>
        <v>0</v>
      </c>
      <c r="N127" s="194"/>
      <c r="O127" s="194"/>
      <c r="P127" s="195"/>
      <c r="Q127" s="194"/>
      <c r="R127" s="194"/>
      <c r="S127" s="195">
        <f>ROUND((SUM(S79:S126))/3,2)</f>
        <v>41.08</v>
      </c>
      <c r="T127" s="194"/>
      <c r="U127" s="194"/>
      <c r="V127" s="203">
        <f>ROUND((SUM(V79:V126))/3,2)</f>
        <v>0</v>
      </c>
      <c r="W127" s="53"/>
      <c r="Z127">
        <f>(SUM(Z79:Z126))</f>
        <v>0</v>
      </c>
    </row>
  </sheetData>
  <mergeCells count="92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61:D61"/>
    <mergeCell ref="B62:D62"/>
    <mergeCell ref="B64:D64"/>
    <mergeCell ref="B68:V68"/>
    <mergeCell ref="H1:I1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D88:E88"/>
    <mergeCell ref="B71:E71"/>
    <mergeCell ref="B72:E72"/>
    <mergeCell ref="I70:P70"/>
    <mergeCell ref="D79:E79"/>
    <mergeCell ref="D80:E80"/>
    <mergeCell ref="D81:E81"/>
    <mergeCell ref="B70:E70"/>
    <mergeCell ref="D82:E82"/>
    <mergeCell ref="D83:E83"/>
    <mergeCell ref="D84:E84"/>
    <mergeCell ref="D85:E85"/>
    <mergeCell ref="D86:E86"/>
    <mergeCell ref="D102:E102"/>
    <mergeCell ref="D89:E89"/>
    <mergeCell ref="D90:E90"/>
    <mergeCell ref="D91:E91"/>
    <mergeCell ref="D93:E93"/>
    <mergeCell ref="D94:E94"/>
    <mergeCell ref="D95:E95"/>
    <mergeCell ref="D96:E96"/>
    <mergeCell ref="D97:E97"/>
    <mergeCell ref="D99:E99"/>
    <mergeCell ref="D100:E100"/>
    <mergeCell ref="D101:E101"/>
    <mergeCell ref="D115:E115"/>
    <mergeCell ref="D103:E103"/>
    <mergeCell ref="D104:E104"/>
    <mergeCell ref="D105:E105"/>
    <mergeCell ref="D106:E106"/>
    <mergeCell ref="D107:E107"/>
    <mergeCell ref="D108:E108"/>
    <mergeCell ref="D109:E109"/>
    <mergeCell ref="D111:E111"/>
    <mergeCell ref="D112:E112"/>
    <mergeCell ref="D113:E113"/>
    <mergeCell ref="D114:E114"/>
    <mergeCell ref="D123:E123"/>
    <mergeCell ref="D124:E124"/>
    <mergeCell ref="D126:E126"/>
    <mergeCell ref="D127:E127"/>
    <mergeCell ref="D116:E116"/>
    <mergeCell ref="D117:E117"/>
    <mergeCell ref="D118:E118"/>
    <mergeCell ref="D119:E119"/>
    <mergeCell ref="D120:E120"/>
    <mergeCell ref="D122:E122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Rekonštrukcia odpadového potrubia a osadenie zámkovej dlažby / SO 02 Zámková dlažba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Rekapitulácia</vt:lpstr>
      <vt:lpstr>SO 14855</vt:lpstr>
      <vt:lpstr>SO 14857</vt:lpstr>
      <vt:lpstr>'SO 14855'!Oblasť_tlače</vt:lpstr>
      <vt:lpstr>'SO 14857'!Oblasť_tlače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Ján Halgaš</cp:lastModifiedBy>
  <dcterms:created xsi:type="dcterms:W3CDTF">2020-05-25T06:53:43Z</dcterms:created>
  <dcterms:modified xsi:type="dcterms:W3CDTF">2020-05-25T07:14:31Z</dcterms:modified>
</cp:coreProperties>
</file>