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ZŠ Kukučínka\Plot\"/>
    </mc:Choice>
  </mc:AlternateContent>
  <bookViews>
    <workbookView xWindow="33945" yWindow="555" windowWidth="21600" windowHeight="14100"/>
  </bookViews>
  <sheets>
    <sheet name="Rekapitulácia" sheetId="1" r:id="rId1"/>
    <sheet name="SO 14964" sheetId="2" r:id="rId2"/>
  </sheets>
  <definedNames>
    <definedName name="_xlnm.Print_Area" localSheetId="1">'SO 14964'!$B$2:$V$130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D8" i="1"/>
  <c r="E7" i="1"/>
  <c r="E8" i="1" s="1"/>
  <c r="K7" i="1"/>
  <c r="H29" i="2"/>
  <c r="P29" i="2" s="1"/>
  <c r="P16" i="2"/>
  <c r="Z130" i="2"/>
  <c r="V129" i="2"/>
  <c r="I67" i="2" s="1"/>
  <c r="M129" i="2"/>
  <c r="F67" i="2" s="1"/>
  <c r="D17" i="2" s="1"/>
  <c r="F66" i="2"/>
  <c r="V127" i="2"/>
  <c r="I66" i="2" s="1"/>
  <c r="M127" i="2"/>
  <c r="K126" i="2"/>
  <c r="J126" i="2"/>
  <c r="S126" i="2"/>
  <c r="L126" i="2"/>
  <c r="I126" i="2"/>
  <c r="K125" i="2"/>
  <c r="J125" i="2"/>
  <c r="S125" i="2"/>
  <c r="S127" i="2" s="1"/>
  <c r="H66" i="2" s="1"/>
  <c r="L125" i="2"/>
  <c r="I125" i="2"/>
  <c r="I127" i="2" s="1"/>
  <c r="G66" i="2" s="1"/>
  <c r="V119" i="2"/>
  <c r="V121" i="2" s="1"/>
  <c r="I63" i="2" s="1"/>
  <c r="K118" i="2"/>
  <c r="J118" i="2"/>
  <c r="S118" i="2"/>
  <c r="L118" i="2"/>
  <c r="I118" i="2"/>
  <c r="K117" i="2"/>
  <c r="J117" i="2"/>
  <c r="S117" i="2"/>
  <c r="L117" i="2"/>
  <c r="L119" i="2" s="1"/>
  <c r="I117" i="2"/>
  <c r="K116" i="2"/>
  <c r="J116" i="2"/>
  <c r="S116" i="2"/>
  <c r="M116" i="2"/>
  <c r="M119" i="2" s="1"/>
  <c r="I116" i="2"/>
  <c r="I119" i="2" s="1"/>
  <c r="G62" i="2" s="1"/>
  <c r="I58" i="2"/>
  <c r="V110" i="2"/>
  <c r="K109" i="2"/>
  <c r="J109" i="2"/>
  <c r="S109" i="2"/>
  <c r="L109" i="2"/>
  <c r="I109" i="2"/>
  <c r="K108" i="2"/>
  <c r="J108" i="2"/>
  <c r="S108" i="2"/>
  <c r="M108" i="2"/>
  <c r="I108" i="2"/>
  <c r="K107" i="2"/>
  <c r="J107" i="2"/>
  <c r="S107" i="2"/>
  <c r="L107" i="2"/>
  <c r="I107" i="2"/>
  <c r="K106" i="2"/>
  <c r="J106" i="2"/>
  <c r="S106" i="2"/>
  <c r="M106" i="2"/>
  <c r="I106" i="2"/>
  <c r="K105" i="2"/>
  <c r="J105" i="2"/>
  <c r="S105" i="2"/>
  <c r="M105" i="2"/>
  <c r="I105" i="2"/>
  <c r="K104" i="2"/>
  <c r="J104" i="2"/>
  <c r="S104" i="2"/>
  <c r="M104" i="2"/>
  <c r="I104" i="2"/>
  <c r="K103" i="2"/>
  <c r="J103" i="2"/>
  <c r="S103" i="2"/>
  <c r="L103" i="2"/>
  <c r="I103" i="2"/>
  <c r="K102" i="2"/>
  <c r="J102" i="2"/>
  <c r="S102" i="2"/>
  <c r="M102" i="2"/>
  <c r="I102" i="2"/>
  <c r="K101" i="2"/>
  <c r="J101" i="2"/>
  <c r="S101" i="2"/>
  <c r="M101" i="2"/>
  <c r="I101" i="2"/>
  <c r="K100" i="2"/>
  <c r="J100" i="2"/>
  <c r="S100" i="2"/>
  <c r="M100" i="2"/>
  <c r="I100" i="2"/>
  <c r="K99" i="2"/>
  <c r="J99" i="2"/>
  <c r="S99" i="2"/>
  <c r="L99" i="2"/>
  <c r="I99" i="2"/>
  <c r="K98" i="2"/>
  <c r="J98" i="2"/>
  <c r="S98" i="2"/>
  <c r="M98" i="2"/>
  <c r="I98" i="2"/>
  <c r="K97" i="2"/>
  <c r="J97" i="2"/>
  <c r="S97" i="2"/>
  <c r="L97" i="2"/>
  <c r="L110" i="2" s="1"/>
  <c r="E58" i="2" s="1"/>
  <c r="I97" i="2"/>
  <c r="K96" i="2"/>
  <c r="J96" i="2"/>
  <c r="S96" i="2"/>
  <c r="S110" i="2" s="1"/>
  <c r="H58" i="2" s="1"/>
  <c r="M96" i="2"/>
  <c r="I96" i="2"/>
  <c r="I110" i="2" s="1"/>
  <c r="G58" i="2" s="1"/>
  <c r="I57" i="2"/>
  <c r="F57" i="2"/>
  <c r="V93" i="2"/>
  <c r="M93" i="2"/>
  <c r="K92" i="2"/>
  <c r="J92" i="2"/>
  <c r="S92" i="2"/>
  <c r="S93" i="2" s="1"/>
  <c r="H57" i="2" s="1"/>
  <c r="L92" i="2"/>
  <c r="L93" i="2" s="1"/>
  <c r="E57" i="2" s="1"/>
  <c r="I92" i="2"/>
  <c r="I93" i="2" s="1"/>
  <c r="G57" i="2" s="1"/>
  <c r="F56" i="2"/>
  <c r="V89" i="2"/>
  <c r="M89" i="2"/>
  <c r="K88" i="2"/>
  <c r="J88" i="2"/>
  <c r="S88" i="2"/>
  <c r="L88" i="2"/>
  <c r="I88" i="2"/>
  <c r="K87" i="2"/>
  <c r="J87" i="2"/>
  <c r="S87" i="2"/>
  <c r="S89" i="2" s="1"/>
  <c r="H56" i="2" s="1"/>
  <c r="L87" i="2"/>
  <c r="I87" i="2"/>
  <c r="K86" i="2"/>
  <c r="K130" i="2" s="1"/>
  <c r="J86" i="2"/>
  <c r="S86" i="2"/>
  <c r="L86" i="2"/>
  <c r="I86" i="2"/>
  <c r="P19" i="2"/>
  <c r="I89" i="2" l="1"/>
  <c r="G56" i="2" s="1"/>
  <c r="M110" i="2"/>
  <c r="F58" i="2" s="1"/>
  <c r="I121" i="2"/>
  <c r="G63" i="2" s="1"/>
  <c r="E16" i="2" s="1"/>
  <c r="S112" i="2"/>
  <c r="H59" i="2" s="1"/>
  <c r="F62" i="2"/>
  <c r="M121" i="2"/>
  <c r="F63" i="2" s="1"/>
  <c r="D16" i="2" s="1"/>
  <c r="M130" i="2"/>
  <c r="F69" i="2" s="1"/>
  <c r="M112" i="2"/>
  <c r="F59" i="2" s="1"/>
  <c r="D15" i="2" s="1"/>
  <c r="V130" i="2"/>
  <c r="I69" i="2" s="1"/>
  <c r="E62" i="2"/>
  <c r="L121" i="2"/>
  <c r="E63" i="2" s="1"/>
  <c r="C16" i="2" s="1"/>
  <c r="S129" i="2"/>
  <c r="H67" i="2" s="1"/>
  <c r="L89" i="2"/>
  <c r="I56" i="2"/>
  <c r="I112" i="2"/>
  <c r="G59" i="2" s="1"/>
  <c r="E15" i="2" s="1"/>
  <c r="L127" i="2"/>
  <c r="E66" i="2" s="1"/>
  <c r="I129" i="2"/>
  <c r="G67" i="2" s="1"/>
  <c r="E17" i="2" s="1"/>
  <c r="I62" i="2"/>
  <c r="S119" i="2"/>
  <c r="H62" i="2" s="1"/>
  <c r="V112" i="2"/>
  <c r="I59" i="2" s="1"/>
  <c r="P22" i="2" l="1"/>
  <c r="L129" i="2"/>
  <c r="E67" i="2" s="1"/>
  <c r="C17" i="2" s="1"/>
  <c r="E56" i="2"/>
  <c r="L112" i="2"/>
  <c r="E59" i="2" s="1"/>
  <c r="C15" i="2" s="1"/>
  <c r="S121" i="2"/>
  <c r="H63" i="2" s="1"/>
  <c r="I130" i="2"/>
  <c r="P23" i="2"/>
  <c r="E23" i="2"/>
  <c r="E21" i="2"/>
  <c r="P21" i="2"/>
  <c r="E19" i="2"/>
  <c r="E22" i="2"/>
  <c r="G69" i="2" l="1"/>
  <c r="B7" i="1"/>
  <c r="S130" i="2"/>
  <c r="H69" i="2" s="1"/>
  <c r="L130" i="2"/>
  <c r="E69" i="2" s="1"/>
  <c r="P25" i="2"/>
  <c r="P27" i="2" l="1"/>
  <c r="C7" i="1"/>
  <c r="C8" i="1" s="1"/>
  <c r="B8" i="1"/>
  <c r="G7" i="1"/>
  <c r="G8" i="1" s="1"/>
  <c r="H28" i="2" l="1"/>
  <c r="P28" i="2" s="1"/>
  <c r="P30" i="2" s="1"/>
  <c r="B9" i="1"/>
  <c r="G9" i="1" s="1"/>
  <c r="B10" i="1"/>
  <c r="G10" i="1" s="1"/>
  <c r="G11" i="1" s="1"/>
</calcChain>
</file>

<file path=xl/sharedStrings.xml><?xml version="1.0" encoding="utf-8"?>
<sst xmlns="http://schemas.openxmlformats.org/spreadsheetml/2006/main" count="205" uniqueCount="136">
  <si>
    <t>Rekapitulácia rozpočtu</t>
  </si>
  <si>
    <t>Stavba Vnútorné oplotenie v areáli škoiy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</si>
  <si>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</si>
  <si>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</si>
  <si>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</si>
  <si>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</si>
  <si>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</si>
  <si>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</si>
  <si>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</si>
  <si>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</si>
  <si>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</si>
  <si>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</si>
  <si>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</t>
  </si>
  <si>
    <t>Krycí list rozpočtu</t>
  </si>
  <si>
    <t>Objekt Vlastný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</si>
  <si>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</si>
  <si>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</si>
  <si>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</si>
  <si>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</si>
  <si>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</si>
  <si>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30. 7. 2020</t>
  </si>
  <si>
    <t>Odberateľ: ZŠ Kukučínova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</si>
  <si>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</si>
  <si>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</si>
  <si>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</si>
  <si>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</si>
  <si>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</si>
  <si>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</si>
  <si>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</si>
  <si>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</si>
  <si>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</si>
  <si>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</si>
  <si>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</si>
  <si>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</si>
  <si>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</si>
  <si>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</si>
  <si>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</si>
  <si>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</si>
  <si>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</si>
  <si>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</si>
  <si>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</si>
  <si>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</si>
  <si>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</si>
  <si>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</si>
  <si>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</si>
  <si>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</si>
  <si>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</si>
  <si>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</si>
  <si>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</si>
  <si>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</si>
  <si>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</si>
  <si>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</si>
  <si>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</si>
  <si>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</si>
  <si>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</si>
  <si>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</si>
  <si>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 7.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</si>
  <si>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</si>
  <si>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</si>
  <si>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</si>
  <si>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</si>
  <si>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</si>
  <si>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>Práce PSV</t>
  </si>
  <si>
    <t xml:space="preserve">   KOVOVÉ DOPLNKOVÉ KONŠTRUKCIE</t>
  </si>
  <si>
    <t>Montážne práce</t>
  </si>
  <si>
    <t xml:space="preserve">   M-46 ZEMNÉ PRÁCE PRI EXTERNÝCH MONTÁŽACH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</si>
  <si>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</si>
  <si>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</si>
  <si>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</si>
  <si>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</si>
  <si>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</si>
  <si>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</si>
  <si>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</si>
  <si>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</si>
  <si>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</si>
  <si>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</si>
  <si>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</si>
  <si>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</si>
  <si>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</si>
  <si>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</si>
  <si>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</si>
  <si>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Vnútorné oplotenie v areáli škoiy</t>
  </si>
  <si>
    <t>112101101.S</t>
  </si>
  <si>
    <t>Odstránenie listnatých stromov do priemeru 300 mm, motorovou pílou</t>
  </si>
  <si>
    <t>ks</t>
  </si>
  <si>
    <t>162301102.S</t>
  </si>
  <si>
    <t>Vodorovné premiestnenie výkopku po spevnenej ceste z horniny tr.1-4, do 100 m3 na vzdialenosť do 1000 m</t>
  </si>
  <si>
    <t>m3</t>
  </si>
  <si>
    <t>162401421.S</t>
  </si>
  <si>
    <t>Príplatok za každých ďalších 1000 m premiest.,konárov stromov nad 100 do 300 mm po spevnenej ceste</t>
  </si>
  <si>
    <t>275313521.S</t>
  </si>
  <si>
    <t>Betón základových pätiek, prostý tr. C 12/15</t>
  </si>
  <si>
    <t>1</t>
  </si>
  <si>
    <t xml:space="preserve">Brána dvojkrídlová šxv 3,5x2,5m, úprava epoxidzinok + syntetika, výplň plech </t>
  </si>
  <si>
    <t>2</t>
  </si>
  <si>
    <t xml:space="preserve">Úchyt na ostnaný drôt </t>
  </si>
  <si>
    <t>156140003600</t>
  </si>
  <si>
    <t>Drôt ostnatý žiletkový TIGRE GALVA, valec d 450 mm, dĺžka natiahnutia 8-10 m, pozinkovaný, DIRICKX alebo ekvivalent</t>
  </si>
  <si>
    <t>338131157.S</t>
  </si>
  <si>
    <t>Osadzovanie stĺpikov plotových železobetónových s drážkami pre železobetónové dosky okrasné výšky 3,4 m so zabetónovaním</t>
  </si>
  <si>
    <t>592310001700.S</t>
  </si>
  <si>
    <t>Stĺpik betónový plotový koncový hladký, pre plot výšky 2500 mm, šxvxl 120x115x3400 mm, sivý</t>
  </si>
  <si>
    <t>592310001600.S</t>
  </si>
  <si>
    <t>Stĺpik betónový plotový priebežný hladký, pre plot výšky 2500 mm, šxvxl 120x115x3400 mm, sivý</t>
  </si>
  <si>
    <t>553510010700</t>
  </si>
  <si>
    <t xml:space="preserve">Brána ESPACE alebo ekvivalent  dvojkrídlová, šxv 3,5x1,85 m, úprava epoxizinok + polyester, výplň zváraná sieť 50x50 mm, </t>
  </si>
  <si>
    <t>338171213.S</t>
  </si>
  <si>
    <t>Osadzovanie stĺpika pre pletivové panelové ploty s výškou do 2 m s betónovým panelom</t>
  </si>
  <si>
    <t>553510029800</t>
  </si>
  <si>
    <t>Stĺpik AXIS, výška 2 m, poplastovaný na pozinkovanej oceli, pre panelový plotový systém, DIRICKX alebo ekvivalent</t>
  </si>
  <si>
    <t>553510024900</t>
  </si>
  <si>
    <t>Panel AXIS DR, veľkosť oka 200x50 mm, vxl 1,6x2,48 m, poplastovaný na pozinkovanej oceli, pre panelový plotový systém, DIRICKX alebo ekvivalent</t>
  </si>
  <si>
    <t>592330002600.S</t>
  </si>
  <si>
    <t>Betónový panel lxvxhr 2515x250x35 mm, podhrabová doska pre oplotenie z pletiva</t>
  </si>
  <si>
    <t>348131143.S</t>
  </si>
  <si>
    <t>Osadenie dosiek plotových železobetónových prefabrikovaných okrasných do drážok stĺpikov na cementovú maltu pri rozmere dosiek 500x50x2000 mm</t>
  </si>
  <si>
    <t>m2</t>
  </si>
  <si>
    <t>592330001400.S</t>
  </si>
  <si>
    <t>Doska betónová plotová rovná obojstranne vzorovaná, lxvxhr 2000x500x45 mm, sivá</t>
  </si>
  <si>
    <t>4</t>
  </si>
  <si>
    <t>Montáž chytov s ostnatým drôtom</t>
  </si>
  <si>
    <t>767914150</t>
  </si>
  <si>
    <t>Montáž oplotenia panelového z pletiva na stĺpiky výšky do 2,2 m</t>
  </si>
  <si>
    <t>m</t>
  </si>
  <si>
    <t>767920240</t>
  </si>
  <si>
    <t>Montáž vrát a vrátok k oploteniu osadzovaných na stĺpiky oceľové, s plochou jednotlivo nad 6 do 8 m2</t>
  </si>
  <si>
    <t>767920250</t>
  </si>
  <si>
    <t>Montáž vrát a vrátok k oploteniu osadzovaných na stĺpiky oceľové, s plochou jednotl. nad 8 do 10 m2</t>
  </si>
  <si>
    <t>460300101.S</t>
  </si>
  <si>
    <t>Vŕtanie jamy pre stožiar, kotvu alebo iné zariadenie do max.hĺbky 2 m a do D 55 cm</t>
  </si>
  <si>
    <t>460620014.S</t>
  </si>
  <si>
    <t>Proviz. úprava terénu v zemine tr. 4, aby nerovnosti terénu neboli väčšie ako 2 cm od vodor.hladiny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</si>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</sst>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166" fontId="18" fillId="0" borderId="102" xfId="0" applyNumberFormat="1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6" xfId="0" applyFont="1" applyBorder="1"/>
    <xf numFmtId="0" fontId="18" fillId="0" borderId="0" xfId="0" applyFont="1" applyAlignment="1">
      <alignment wrapText="1"/>
    </xf>
    <xf numFmtId="0" fontId="5" fillId="0" borderId="84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5" xfId="0" applyFont="1" applyBorder="1"/>
    <xf numFmtId="0" fontId="14" fillId="0" borderId="66" xfId="0" applyFont="1" applyBorder="1"/>
    <xf numFmtId="0" fontId="5" fillId="0" borderId="59" xfId="0" applyFont="1" applyBorder="1"/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workbookViewId="0"/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ht="34.9" customHeight="1" x14ac:dyDescent="0.25">
      <c r="A2" s="226" t="s">
        <v>0</v>
      </c>
      <c r="B2" s="227"/>
      <c r="C2" s="227"/>
      <c r="D2" s="227"/>
      <c r="E2" s="227"/>
      <c r="F2" s="5" t="s">
        <v>2</v>
      </c>
      <c r="G2" s="5"/>
    </row>
    <row r="3" spans="1:26" x14ac:dyDescent="0.25">
      <c r="A3" s="228" t="s">
        <v>1</v>
      </c>
      <c r="B3" s="228"/>
      <c r="C3" s="228"/>
      <c r="D3" s="228"/>
      <c r="E3" s="228"/>
      <c r="F3" s="6" t="s">
        <v>3</v>
      </c>
      <c r="G3" s="6" t="s">
        <v>4</v>
      </c>
    </row>
    <row r="4" spans="1:26" x14ac:dyDescent="0.25">
      <c r="A4" s="228"/>
      <c r="B4" s="228"/>
      <c r="C4" s="228"/>
      <c r="D4" s="228"/>
      <c r="E4" s="228"/>
      <c r="F4" s="7">
        <v>0.2</v>
      </c>
      <c r="G4" s="7">
        <v>0</v>
      </c>
    </row>
    <row r="5" spans="1:26" x14ac:dyDescent="0.25">
      <c r="A5" s="8"/>
      <c r="B5" s="8"/>
      <c r="C5" s="8"/>
      <c r="D5" s="8"/>
      <c r="E5" s="8"/>
      <c r="F5" s="8"/>
      <c r="G5" s="8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2" t="s">
        <v>12</v>
      </c>
      <c r="B7" s="219">
        <f>'SO 14964'!I130-Rekapitulácia!D7</f>
        <v>0</v>
      </c>
      <c r="C7" s="219">
        <f>'SO 14964'!P25</f>
        <v>0</v>
      </c>
      <c r="D7" s="219">
        <v>0</v>
      </c>
      <c r="E7" s="219">
        <f>'SO 14964'!P16</f>
        <v>0</v>
      </c>
      <c r="F7" s="219">
        <v>0</v>
      </c>
      <c r="G7" s="219">
        <f>B7+C7+D7+E7+F7</f>
        <v>0</v>
      </c>
      <c r="K7">
        <f>'SO 14964'!K130</f>
        <v>0</v>
      </c>
      <c r="Q7">
        <v>30.126000000000001</v>
      </c>
    </row>
    <row r="8" spans="1:26" x14ac:dyDescent="0.25">
      <c r="A8" s="222" t="s">
        <v>132</v>
      </c>
      <c r="B8" s="223">
        <f>SUM(B7:B7)</f>
        <v>0</v>
      </c>
      <c r="C8" s="223">
        <f>SUM(C7:C7)</f>
        <v>0</v>
      </c>
      <c r="D8" s="223">
        <f>SUM(D7:D7)</f>
        <v>0</v>
      </c>
      <c r="E8" s="223">
        <f>SUM(E7:E7)</f>
        <v>0</v>
      </c>
      <c r="F8" s="223">
        <f>SUM(F7:F7)</f>
        <v>0</v>
      </c>
      <c r="G8" s="223">
        <f>SUM(G7:G7)-SUM(Z7:Z7)</f>
        <v>0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25">
      <c r="A9" s="220" t="s">
        <v>133</v>
      </c>
      <c r="B9" s="221">
        <f>G8-SUM(Rekapitulácia!K7:'Rekapitulácia'!K7)*1</f>
        <v>0</v>
      </c>
      <c r="C9" s="221"/>
      <c r="D9" s="221"/>
      <c r="E9" s="221"/>
      <c r="F9" s="221"/>
      <c r="G9" s="221">
        <f>ROUND(((ROUND(B9,2)*20)/100),2)*1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25">
      <c r="A10" s="4" t="s">
        <v>134</v>
      </c>
      <c r="B10" s="218">
        <f>(G8-B9)</f>
        <v>0</v>
      </c>
      <c r="C10" s="218"/>
      <c r="D10" s="218"/>
      <c r="E10" s="218"/>
      <c r="F10" s="218"/>
      <c r="G10" s="218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25">
      <c r="A11" s="224" t="s">
        <v>135</v>
      </c>
      <c r="B11" s="225"/>
      <c r="C11" s="225"/>
      <c r="D11" s="225"/>
      <c r="E11" s="225"/>
      <c r="F11" s="225"/>
      <c r="G11" s="225">
        <f>SUM(G8:G10)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workbookViewId="0">
      <pane ySplit="1" topLeftCell="A103" activePane="bottomLeft" state="frozen"/>
      <selection pane="bottomLeft" activeCell="H86" sqref="H86:H127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96" t="s">
        <v>13</v>
      </c>
      <c r="C1" s="238"/>
      <c r="D1" s="12"/>
      <c r="E1" s="297" t="s">
        <v>0</v>
      </c>
      <c r="F1" s="298"/>
      <c r="G1" s="13"/>
      <c r="H1" s="237" t="s">
        <v>67</v>
      </c>
      <c r="I1" s="238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99" t="s">
        <v>13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  <c r="R2" s="301"/>
      <c r="S2" s="301"/>
      <c r="T2" s="301"/>
      <c r="U2" s="301"/>
      <c r="V2" s="302"/>
      <c r="W2" s="53"/>
    </row>
    <row r="3" spans="1:23" ht="18" customHeight="1" x14ac:dyDescent="0.25">
      <c r="A3" s="15"/>
      <c r="B3" s="303" t="s">
        <v>1</v>
      </c>
      <c r="C3" s="304"/>
      <c r="D3" s="304"/>
      <c r="E3" s="304"/>
      <c r="F3" s="304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6"/>
      <c r="W3" s="53"/>
    </row>
    <row r="4" spans="1:23" ht="18" customHeight="1" x14ac:dyDescent="0.25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07" t="s">
        <v>21</v>
      </c>
      <c r="C7" s="308"/>
      <c r="D7" s="308"/>
      <c r="E7" s="308"/>
      <c r="F7" s="308"/>
      <c r="G7" s="308"/>
      <c r="H7" s="30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87" t="s">
        <v>22</v>
      </c>
      <c r="C9" s="288"/>
      <c r="D9" s="288"/>
      <c r="E9" s="288"/>
      <c r="F9" s="288"/>
      <c r="G9" s="288"/>
      <c r="H9" s="28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87" t="s">
        <v>23</v>
      </c>
      <c r="C11" s="288"/>
      <c r="D11" s="288"/>
      <c r="E11" s="288"/>
      <c r="F11" s="288"/>
      <c r="G11" s="288"/>
      <c r="H11" s="28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24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290" t="s">
        <v>31</v>
      </c>
      <c r="G14" s="291"/>
      <c r="H14" s="28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26</v>
      </c>
      <c r="C15" s="63">
        <f>'SO 14964'!E59</f>
        <v>0</v>
      </c>
      <c r="D15" s="58">
        <f>'SO 14964'!F59</f>
        <v>0</v>
      </c>
      <c r="E15" s="67">
        <f>'SO 14964'!G59</f>
        <v>0</v>
      </c>
      <c r="F15" s="292" t="s">
        <v>32</v>
      </c>
      <c r="G15" s="284"/>
      <c r="H15" s="26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27</v>
      </c>
      <c r="C16" s="92">
        <f>'SO 14964'!E63</f>
        <v>0</v>
      </c>
      <c r="D16" s="93">
        <f>'SO 14964'!F63</f>
        <v>0</v>
      </c>
      <c r="E16" s="94">
        <f>'SO 14964'!G63</f>
        <v>0</v>
      </c>
      <c r="F16" s="293" t="s">
        <v>33</v>
      </c>
      <c r="G16" s="284"/>
      <c r="H16" s="267"/>
      <c r="I16" s="25"/>
      <c r="J16" s="25"/>
      <c r="K16" s="26"/>
      <c r="L16" s="26"/>
      <c r="M16" s="26"/>
      <c r="N16" s="26"/>
      <c r="O16" s="74"/>
      <c r="P16" s="83">
        <f>(SUM(Z84:Z129))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28</v>
      </c>
      <c r="C17" s="63">
        <f>'SO 14964'!E67</f>
        <v>0</v>
      </c>
      <c r="D17" s="58">
        <f>'SO 14964'!F67</f>
        <v>0</v>
      </c>
      <c r="E17" s="67">
        <f>'SO 14964'!G67</f>
        <v>0</v>
      </c>
      <c r="F17" s="294" t="s">
        <v>34</v>
      </c>
      <c r="G17" s="284"/>
      <c r="H17" s="26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29</v>
      </c>
      <c r="C18" s="64"/>
      <c r="D18" s="59"/>
      <c r="E18" s="68"/>
      <c r="F18" s="295"/>
      <c r="G18" s="286"/>
      <c r="H18" s="26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30</v>
      </c>
      <c r="C19" s="65"/>
      <c r="D19" s="60"/>
      <c r="E19" s="69">
        <f>SUM(E15:E18)</f>
        <v>0</v>
      </c>
      <c r="F19" s="279" t="s">
        <v>30</v>
      </c>
      <c r="G19" s="266"/>
      <c r="H19" s="28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40</v>
      </c>
      <c r="C20" s="57"/>
      <c r="D20" s="95"/>
      <c r="E20" s="96"/>
      <c r="F20" s="268" t="s">
        <v>40</v>
      </c>
      <c r="G20" s="281"/>
      <c r="H20" s="28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41</v>
      </c>
      <c r="C21" s="51"/>
      <c r="D21" s="91"/>
      <c r="E21" s="70">
        <f>((E15*U22*0)+(E16*V22*0)+(E17*W22*0))/100</f>
        <v>0</v>
      </c>
      <c r="F21" s="283" t="s">
        <v>44</v>
      </c>
      <c r="G21" s="284"/>
      <c r="H21" s="26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42</v>
      </c>
      <c r="C22" s="34"/>
      <c r="D22" s="72"/>
      <c r="E22" s="71">
        <f>((E15*U23*0)+(E16*V23*0)+(E17*W23*0))/100</f>
        <v>0</v>
      </c>
      <c r="F22" s="283" t="s">
        <v>45</v>
      </c>
      <c r="G22" s="284"/>
      <c r="H22" s="26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43</v>
      </c>
      <c r="C23" s="34"/>
      <c r="D23" s="72"/>
      <c r="E23" s="71">
        <f>((E15*U24*0)+(E16*V24*0)+(E17*W24*0))/100</f>
        <v>0</v>
      </c>
      <c r="F23" s="283" t="s">
        <v>46</v>
      </c>
      <c r="G23" s="284"/>
      <c r="H23" s="26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5"/>
      <c r="G24" s="286"/>
      <c r="H24" s="26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65" t="s">
        <v>30</v>
      </c>
      <c r="G25" s="266"/>
      <c r="H25" s="26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52</v>
      </c>
      <c r="C26" s="98"/>
      <c r="D26" s="100"/>
      <c r="E26" s="106"/>
      <c r="F26" s="268" t="s">
        <v>35</v>
      </c>
      <c r="G26" s="269"/>
      <c r="H26" s="27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1" t="s">
        <v>36</v>
      </c>
      <c r="G27" s="254"/>
      <c r="H27" s="27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3" t="s">
        <v>37</v>
      </c>
      <c r="G28" s="274"/>
      <c r="H28" s="217">
        <f>P27-SUM('SO 14964'!K84:'SO 14964'!K129)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75" t="s">
        <v>38</v>
      </c>
      <c r="G29" s="276"/>
      <c r="H29" s="33">
        <f>SUM('SO 14964'!K84:'SO 14964'!K129)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77" t="s">
        <v>39</v>
      </c>
      <c r="G30" s="27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54"/>
      <c r="G31" s="25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50</v>
      </c>
      <c r="C32" s="102"/>
      <c r="D32" s="19"/>
      <c r="E32" s="111" t="s">
        <v>51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25">
      <c r="A42" s="130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25">
      <c r="A43" s="130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58" t="s">
        <v>0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60"/>
      <c r="W44" s="53"/>
    </row>
    <row r="45" spans="1:23" x14ac:dyDescent="0.25">
      <c r="A45" s="130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2"/>
      <c r="B46" s="242" t="s">
        <v>21</v>
      </c>
      <c r="C46" s="243"/>
      <c r="D46" s="243"/>
      <c r="E46" s="244"/>
      <c r="F46" s="261" t="s">
        <v>18</v>
      </c>
      <c r="G46" s="243"/>
      <c r="H46" s="24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2"/>
      <c r="B47" s="242" t="s">
        <v>22</v>
      </c>
      <c r="C47" s="243"/>
      <c r="D47" s="243"/>
      <c r="E47" s="244"/>
      <c r="F47" s="261" t="s">
        <v>16</v>
      </c>
      <c r="G47" s="243"/>
      <c r="H47" s="24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2"/>
      <c r="B48" s="242" t="s">
        <v>23</v>
      </c>
      <c r="C48" s="243"/>
      <c r="D48" s="243"/>
      <c r="E48" s="244"/>
      <c r="F48" s="261" t="s">
        <v>56</v>
      </c>
      <c r="G48" s="243"/>
      <c r="H48" s="24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2"/>
      <c r="B49" s="262" t="s">
        <v>1</v>
      </c>
      <c r="C49" s="263"/>
      <c r="D49" s="263"/>
      <c r="E49" s="263"/>
      <c r="F49" s="263"/>
      <c r="G49" s="263"/>
      <c r="H49" s="263"/>
      <c r="I49" s="26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6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6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56" t="s">
        <v>53</v>
      </c>
      <c r="C54" s="257"/>
      <c r="D54" s="128"/>
      <c r="E54" s="128" t="s">
        <v>47</v>
      </c>
      <c r="F54" s="128" t="s">
        <v>48</v>
      </c>
      <c r="G54" s="128" t="s">
        <v>30</v>
      </c>
      <c r="H54" s="128" t="s">
        <v>54</v>
      </c>
      <c r="I54" s="128" t="s">
        <v>55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53" t="s">
        <v>58</v>
      </c>
      <c r="C55" s="234"/>
      <c r="D55" s="23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6"/>
      <c r="X55" s="137"/>
      <c r="Y55" s="137"/>
      <c r="Z55" s="137"/>
    </row>
    <row r="56" spans="1:26" x14ac:dyDescent="0.25">
      <c r="A56" s="10"/>
      <c r="B56" s="248" t="s">
        <v>59</v>
      </c>
      <c r="C56" s="249"/>
      <c r="D56" s="249"/>
      <c r="E56" s="138">
        <f>'SO 14964'!L89</f>
        <v>0</v>
      </c>
      <c r="F56" s="138">
        <f>'SO 14964'!M89</f>
        <v>0</v>
      </c>
      <c r="G56" s="138">
        <f>'SO 14964'!I89</f>
        <v>0</v>
      </c>
      <c r="H56" s="139">
        <f>'SO 14964'!S89</f>
        <v>0</v>
      </c>
      <c r="I56" s="139">
        <f>'SO 14964'!V89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6"/>
      <c r="X56" s="137"/>
      <c r="Y56" s="137"/>
      <c r="Z56" s="137"/>
    </row>
    <row r="57" spans="1:26" x14ac:dyDescent="0.25">
      <c r="A57" s="10"/>
      <c r="B57" s="248" t="s">
        <v>60</v>
      </c>
      <c r="C57" s="249"/>
      <c r="D57" s="249"/>
      <c r="E57" s="138">
        <f>'SO 14964'!L93</f>
        <v>0</v>
      </c>
      <c r="F57" s="138">
        <f>'SO 14964'!M93</f>
        <v>0</v>
      </c>
      <c r="G57" s="138">
        <f>'SO 14964'!I93</f>
        <v>0</v>
      </c>
      <c r="H57" s="139">
        <f>'SO 14964'!S93</f>
        <v>16.649999999999999</v>
      </c>
      <c r="I57" s="139">
        <f>'SO 14964'!V93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6"/>
      <c r="X57" s="137"/>
      <c r="Y57" s="137"/>
      <c r="Z57" s="137"/>
    </row>
    <row r="58" spans="1:26" x14ac:dyDescent="0.25">
      <c r="A58" s="10"/>
      <c r="B58" s="248" t="s">
        <v>61</v>
      </c>
      <c r="C58" s="249"/>
      <c r="D58" s="249"/>
      <c r="E58" s="138">
        <f>'SO 14964'!L110</f>
        <v>0</v>
      </c>
      <c r="F58" s="138">
        <f>'SO 14964'!M110</f>
        <v>0</v>
      </c>
      <c r="G58" s="138">
        <f>'SO 14964'!I110</f>
        <v>0</v>
      </c>
      <c r="H58" s="139">
        <f>'SO 14964'!S110</f>
        <v>0</v>
      </c>
      <c r="I58" s="139">
        <f>'SO 14964'!V110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6"/>
      <c r="X58" s="137"/>
      <c r="Y58" s="137"/>
      <c r="Z58" s="137"/>
    </row>
    <row r="59" spans="1:26" x14ac:dyDescent="0.25">
      <c r="A59" s="10"/>
      <c r="B59" s="250" t="s">
        <v>58</v>
      </c>
      <c r="C59" s="231"/>
      <c r="D59" s="231"/>
      <c r="E59" s="140">
        <f>'SO 14964'!L112</f>
        <v>0</v>
      </c>
      <c r="F59" s="140">
        <f>'SO 14964'!M112</f>
        <v>0</v>
      </c>
      <c r="G59" s="140">
        <f>'SO 14964'!I112</f>
        <v>0</v>
      </c>
      <c r="H59" s="141">
        <f>'SO 14964'!S112</f>
        <v>16.649999999999999</v>
      </c>
      <c r="I59" s="141">
        <f>'SO 14964'!V112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6"/>
      <c r="X59" s="137"/>
      <c r="Y59" s="137"/>
      <c r="Z59" s="137"/>
    </row>
    <row r="60" spans="1:26" x14ac:dyDescent="0.25">
      <c r="A60" s="1"/>
      <c r="B60" s="207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50" t="s">
        <v>62</v>
      </c>
      <c r="C61" s="231"/>
      <c r="D61" s="23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6"/>
      <c r="X61" s="137"/>
      <c r="Y61" s="137"/>
      <c r="Z61" s="137"/>
    </row>
    <row r="62" spans="1:26" x14ac:dyDescent="0.25">
      <c r="A62" s="10"/>
      <c r="B62" s="248" t="s">
        <v>63</v>
      </c>
      <c r="C62" s="249"/>
      <c r="D62" s="249"/>
      <c r="E62" s="138">
        <f>'SO 14964'!L119</f>
        <v>0</v>
      </c>
      <c r="F62" s="138">
        <f>'SO 14964'!M119</f>
        <v>0</v>
      </c>
      <c r="G62" s="138">
        <f>'SO 14964'!I119</f>
        <v>0</v>
      </c>
      <c r="H62" s="139">
        <f>'SO 14964'!S119</f>
        <v>0</v>
      </c>
      <c r="I62" s="139">
        <f>'SO 14964'!V119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6"/>
      <c r="X62" s="137"/>
      <c r="Y62" s="137"/>
      <c r="Z62" s="137"/>
    </row>
    <row r="63" spans="1:26" x14ac:dyDescent="0.25">
      <c r="A63" s="10"/>
      <c r="B63" s="250" t="s">
        <v>62</v>
      </c>
      <c r="C63" s="231"/>
      <c r="D63" s="231"/>
      <c r="E63" s="140">
        <f>'SO 14964'!L121</f>
        <v>0</v>
      </c>
      <c r="F63" s="140">
        <f>'SO 14964'!M121</f>
        <v>0</v>
      </c>
      <c r="G63" s="140">
        <f>'SO 14964'!I121</f>
        <v>0</v>
      </c>
      <c r="H63" s="141">
        <f>'SO 14964'!S121</f>
        <v>0</v>
      </c>
      <c r="I63" s="141">
        <f>'SO 14964'!V121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6"/>
      <c r="X63" s="137"/>
      <c r="Y63" s="137"/>
      <c r="Z63" s="137"/>
    </row>
    <row r="64" spans="1:26" x14ac:dyDescent="0.25">
      <c r="A64" s="1"/>
      <c r="B64" s="207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0"/>
      <c r="B65" s="250" t="s">
        <v>64</v>
      </c>
      <c r="C65" s="231"/>
      <c r="D65" s="231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6"/>
      <c r="X65" s="137"/>
      <c r="Y65" s="137"/>
      <c r="Z65" s="137"/>
    </row>
    <row r="66" spans="1:26" x14ac:dyDescent="0.25">
      <c r="A66" s="10"/>
      <c r="B66" s="248" t="s">
        <v>65</v>
      </c>
      <c r="C66" s="249"/>
      <c r="D66" s="249"/>
      <c r="E66" s="138">
        <f>'SO 14964'!L127</f>
        <v>0</v>
      </c>
      <c r="F66" s="138">
        <f>'SO 14964'!M127</f>
        <v>0</v>
      </c>
      <c r="G66" s="138">
        <f>'SO 14964'!I127</f>
        <v>0</v>
      </c>
      <c r="H66" s="139">
        <f>'SO 14964'!S127</f>
        <v>0</v>
      </c>
      <c r="I66" s="139">
        <f>'SO 14964'!V127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6"/>
      <c r="X66" s="137"/>
      <c r="Y66" s="137"/>
      <c r="Z66" s="137"/>
    </row>
    <row r="67" spans="1:26" x14ac:dyDescent="0.25">
      <c r="A67" s="10"/>
      <c r="B67" s="250" t="s">
        <v>64</v>
      </c>
      <c r="C67" s="231"/>
      <c r="D67" s="231"/>
      <c r="E67" s="140">
        <f>'SO 14964'!L129</f>
        <v>0</v>
      </c>
      <c r="F67" s="140">
        <f>'SO 14964'!M129</f>
        <v>0</v>
      </c>
      <c r="G67" s="140">
        <f>'SO 14964'!I129</f>
        <v>0</v>
      </c>
      <c r="H67" s="141">
        <f>'SO 14964'!S129</f>
        <v>0</v>
      </c>
      <c r="I67" s="141">
        <f>'SO 14964'!V129</f>
        <v>0</v>
      </c>
      <c r="J67" s="141"/>
      <c r="K67" s="141"/>
      <c r="L67" s="141"/>
      <c r="M67" s="141"/>
      <c r="N67" s="141"/>
      <c r="O67" s="141"/>
      <c r="P67" s="141"/>
      <c r="Q67" s="137"/>
      <c r="R67" s="137"/>
      <c r="S67" s="137"/>
      <c r="T67" s="137"/>
      <c r="U67" s="137"/>
      <c r="V67" s="150"/>
      <c r="W67" s="216"/>
      <c r="X67" s="137"/>
      <c r="Y67" s="137"/>
      <c r="Z67" s="137"/>
    </row>
    <row r="68" spans="1:26" x14ac:dyDescent="0.25">
      <c r="A68" s="1"/>
      <c r="B68" s="207"/>
      <c r="C68" s="1"/>
      <c r="D68" s="1"/>
      <c r="E68" s="131"/>
      <c r="F68" s="131"/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V68" s="151"/>
      <c r="W68" s="53"/>
    </row>
    <row r="69" spans="1:26" x14ac:dyDescent="0.25">
      <c r="A69" s="142"/>
      <c r="B69" s="251" t="s">
        <v>66</v>
      </c>
      <c r="C69" s="252"/>
      <c r="D69" s="252"/>
      <c r="E69" s="144">
        <f>'SO 14964'!L130</f>
        <v>0</v>
      </c>
      <c r="F69" s="144">
        <f>'SO 14964'!M130</f>
        <v>0</v>
      </c>
      <c r="G69" s="144">
        <f>'SO 14964'!I130</f>
        <v>0</v>
      </c>
      <c r="H69" s="145">
        <f>'SO 14964'!S130</f>
        <v>16.649999999999999</v>
      </c>
      <c r="I69" s="145">
        <f>'SO 14964'!V130</f>
        <v>0</v>
      </c>
      <c r="J69" s="146"/>
      <c r="K69" s="146"/>
      <c r="L69" s="146"/>
      <c r="M69" s="146"/>
      <c r="N69" s="146"/>
      <c r="O69" s="146"/>
      <c r="P69" s="146"/>
      <c r="Q69" s="147"/>
      <c r="R69" s="147"/>
      <c r="S69" s="147"/>
      <c r="T69" s="147"/>
      <c r="U69" s="147"/>
      <c r="V69" s="152"/>
      <c r="W69" s="216"/>
      <c r="X69" s="143"/>
      <c r="Y69" s="143"/>
      <c r="Z69" s="14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25">
      <c r="A72" s="15"/>
      <c r="B72" s="38"/>
      <c r="C72" s="8"/>
      <c r="D72" s="8"/>
      <c r="E72" s="27"/>
      <c r="F72" s="27"/>
      <c r="G72" s="27"/>
      <c r="H72" s="154"/>
      <c r="I72" s="154"/>
      <c r="J72" s="154"/>
      <c r="K72" s="154"/>
      <c r="L72" s="154"/>
      <c r="M72" s="154"/>
      <c r="N72" s="154"/>
      <c r="O72" s="154"/>
      <c r="P72" s="154"/>
      <c r="Q72" s="16"/>
      <c r="R72" s="16"/>
      <c r="S72" s="16"/>
      <c r="T72" s="16"/>
      <c r="U72" s="16"/>
      <c r="V72" s="16"/>
      <c r="W72" s="53"/>
    </row>
    <row r="73" spans="1:26" ht="34.9" customHeight="1" x14ac:dyDescent="0.25">
      <c r="A73" s="1"/>
      <c r="B73" s="235" t="s">
        <v>67</v>
      </c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53"/>
    </row>
    <row r="74" spans="1:26" x14ac:dyDescent="0.25">
      <c r="A74" s="15"/>
      <c r="B74" s="97"/>
      <c r="C74" s="19"/>
      <c r="D74" s="19"/>
      <c r="E74" s="99"/>
      <c r="F74" s="99"/>
      <c r="G74" s="99"/>
      <c r="H74" s="168"/>
      <c r="I74" s="168"/>
      <c r="J74" s="168"/>
      <c r="K74" s="168"/>
      <c r="L74" s="168"/>
      <c r="M74" s="168"/>
      <c r="N74" s="168"/>
      <c r="O74" s="168"/>
      <c r="P74" s="168"/>
      <c r="Q74" s="20"/>
      <c r="R74" s="20"/>
      <c r="S74" s="20"/>
      <c r="T74" s="20"/>
      <c r="U74" s="20"/>
      <c r="V74" s="20"/>
      <c r="W74" s="53"/>
    </row>
    <row r="75" spans="1:26" ht="19.899999999999999" customHeight="1" x14ac:dyDescent="0.25">
      <c r="A75" s="202"/>
      <c r="B75" s="239" t="s">
        <v>21</v>
      </c>
      <c r="C75" s="240"/>
      <c r="D75" s="240"/>
      <c r="E75" s="241"/>
      <c r="F75" s="166"/>
      <c r="G75" s="166"/>
      <c r="H75" s="167" t="s">
        <v>78</v>
      </c>
      <c r="I75" s="245" t="s">
        <v>79</v>
      </c>
      <c r="J75" s="246"/>
      <c r="K75" s="246"/>
      <c r="L75" s="246"/>
      <c r="M75" s="246"/>
      <c r="N75" s="246"/>
      <c r="O75" s="246"/>
      <c r="P75" s="247"/>
      <c r="Q75" s="18"/>
      <c r="R75" s="18"/>
      <c r="S75" s="18"/>
      <c r="T75" s="18"/>
      <c r="U75" s="18"/>
      <c r="V75" s="18"/>
      <c r="W75" s="53"/>
    </row>
    <row r="76" spans="1:26" ht="19.899999999999999" customHeight="1" x14ac:dyDescent="0.25">
      <c r="A76" s="202"/>
      <c r="B76" s="242" t="s">
        <v>22</v>
      </c>
      <c r="C76" s="243"/>
      <c r="D76" s="243"/>
      <c r="E76" s="244"/>
      <c r="F76" s="162"/>
      <c r="G76" s="162"/>
      <c r="H76" s="163" t="s">
        <v>16</v>
      </c>
      <c r="I76" s="16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202"/>
      <c r="B77" s="242" t="s">
        <v>23</v>
      </c>
      <c r="C77" s="243"/>
      <c r="D77" s="243"/>
      <c r="E77" s="244"/>
      <c r="F77" s="162"/>
      <c r="G77" s="162"/>
      <c r="H77" s="163" t="s">
        <v>80</v>
      </c>
      <c r="I77" s="163" t="s">
        <v>20</v>
      </c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6" t="s">
        <v>81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206" t="s">
        <v>14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19.899999999999999" customHeight="1" x14ac:dyDescent="0.25">
      <c r="A82" s="15"/>
      <c r="B82" s="208" t="s">
        <v>57</v>
      </c>
      <c r="C82" s="164"/>
      <c r="D82" s="164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x14ac:dyDescent="0.25">
      <c r="A83" s="2"/>
      <c r="B83" s="209" t="s">
        <v>68</v>
      </c>
      <c r="C83" s="128" t="s">
        <v>69</v>
      </c>
      <c r="D83" s="128" t="s">
        <v>70</v>
      </c>
      <c r="E83" s="155"/>
      <c r="F83" s="155" t="s">
        <v>71</v>
      </c>
      <c r="G83" s="155" t="s">
        <v>72</v>
      </c>
      <c r="H83" s="156" t="s">
        <v>73</v>
      </c>
      <c r="I83" s="156" t="s">
        <v>74</v>
      </c>
      <c r="J83" s="156"/>
      <c r="K83" s="156"/>
      <c r="L83" s="156"/>
      <c r="M83" s="156"/>
      <c r="N83" s="156"/>
      <c r="O83" s="156"/>
      <c r="P83" s="156" t="s">
        <v>75</v>
      </c>
      <c r="Q83" s="157"/>
      <c r="R83" s="157"/>
      <c r="S83" s="128" t="s">
        <v>76</v>
      </c>
      <c r="T83" s="158"/>
      <c r="U83" s="158"/>
      <c r="V83" s="128" t="s">
        <v>77</v>
      </c>
      <c r="W83" s="53"/>
    </row>
    <row r="84" spans="1:26" x14ac:dyDescent="0.25">
      <c r="A84" s="10"/>
      <c r="B84" s="210"/>
      <c r="C84" s="169"/>
      <c r="D84" s="234" t="s">
        <v>58</v>
      </c>
      <c r="E84" s="234"/>
      <c r="F84" s="134"/>
      <c r="G84" s="170"/>
      <c r="H84" s="134"/>
      <c r="I84" s="134"/>
      <c r="J84" s="135"/>
      <c r="K84" s="135"/>
      <c r="L84" s="135"/>
      <c r="M84" s="135"/>
      <c r="N84" s="135"/>
      <c r="O84" s="135"/>
      <c r="P84" s="135"/>
      <c r="Q84" s="133"/>
      <c r="R84" s="133"/>
      <c r="S84" s="133"/>
      <c r="T84" s="133"/>
      <c r="U84" s="133"/>
      <c r="V84" s="195"/>
      <c r="W84" s="216"/>
      <c r="X84" s="137"/>
      <c r="Y84" s="137"/>
      <c r="Z84" s="137"/>
    </row>
    <row r="85" spans="1:26" x14ac:dyDescent="0.25">
      <c r="A85" s="10"/>
      <c r="B85" s="211"/>
      <c r="C85" s="172">
        <v>1</v>
      </c>
      <c r="D85" s="230" t="s">
        <v>59</v>
      </c>
      <c r="E85" s="230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10"/>
      <c r="R85" s="10"/>
      <c r="S85" s="10"/>
      <c r="T85" s="10"/>
      <c r="U85" s="10"/>
      <c r="V85" s="196"/>
      <c r="W85" s="216"/>
      <c r="X85" s="137"/>
      <c r="Y85" s="137"/>
      <c r="Z85" s="137"/>
    </row>
    <row r="86" spans="1:26" ht="25.15" customHeight="1" x14ac:dyDescent="0.25">
      <c r="A86" s="179"/>
      <c r="B86" s="212"/>
      <c r="C86" s="180" t="s">
        <v>82</v>
      </c>
      <c r="D86" s="229" t="s">
        <v>83</v>
      </c>
      <c r="E86" s="229"/>
      <c r="F86" s="174" t="s">
        <v>84</v>
      </c>
      <c r="G86" s="175">
        <v>20</v>
      </c>
      <c r="H86" s="174"/>
      <c r="I86" s="174">
        <f>ROUND(G86*(H86),2)</f>
        <v>0</v>
      </c>
      <c r="J86" s="176">
        <f>ROUND(G86*(N86),2)</f>
        <v>142.80000000000001</v>
      </c>
      <c r="K86" s="177">
        <f>ROUND(G86*(O86),2)</f>
        <v>0</v>
      </c>
      <c r="L86" s="177">
        <f>ROUND(G86*(H86),2)</f>
        <v>0</v>
      </c>
      <c r="M86" s="177"/>
      <c r="N86" s="177">
        <v>7.14</v>
      </c>
      <c r="O86" s="177"/>
      <c r="P86" s="181"/>
      <c r="Q86" s="181"/>
      <c r="R86" s="181"/>
      <c r="S86" s="182">
        <f>ROUND(G86*(P86),3)</f>
        <v>0</v>
      </c>
      <c r="T86" s="178"/>
      <c r="U86" s="178"/>
      <c r="V86" s="197"/>
      <c r="W86" s="53"/>
      <c r="Z86">
        <v>0</v>
      </c>
    </row>
    <row r="87" spans="1:26" ht="25.15" customHeight="1" x14ac:dyDescent="0.25">
      <c r="A87" s="179"/>
      <c r="B87" s="212"/>
      <c r="C87" s="180" t="s">
        <v>85</v>
      </c>
      <c r="D87" s="229" t="s">
        <v>86</v>
      </c>
      <c r="E87" s="229"/>
      <c r="F87" s="174" t="s">
        <v>87</v>
      </c>
      <c r="G87" s="175">
        <v>8</v>
      </c>
      <c r="H87" s="174"/>
      <c r="I87" s="174">
        <f>ROUND(G87*(H87),2)</f>
        <v>0</v>
      </c>
      <c r="J87" s="176">
        <f>ROUND(G87*(N87),2)</f>
        <v>30.08</v>
      </c>
      <c r="K87" s="177">
        <f>ROUND(G87*(O87),2)</f>
        <v>0</v>
      </c>
      <c r="L87" s="177">
        <f>ROUND(G87*(H87),2)</f>
        <v>0</v>
      </c>
      <c r="M87" s="177"/>
      <c r="N87" s="177">
        <v>3.76</v>
      </c>
      <c r="O87" s="177"/>
      <c r="P87" s="181"/>
      <c r="Q87" s="181"/>
      <c r="R87" s="181"/>
      <c r="S87" s="182">
        <f>ROUND(G87*(P87),3)</f>
        <v>0</v>
      </c>
      <c r="T87" s="178"/>
      <c r="U87" s="178"/>
      <c r="V87" s="197"/>
      <c r="W87" s="53"/>
      <c r="Z87">
        <v>0</v>
      </c>
    </row>
    <row r="88" spans="1:26" ht="25.15" customHeight="1" x14ac:dyDescent="0.25">
      <c r="A88" s="179"/>
      <c r="B88" s="212"/>
      <c r="C88" s="180" t="s">
        <v>88</v>
      </c>
      <c r="D88" s="229" t="s">
        <v>89</v>
      </c>
      <c r="E88" s="229"/>
      <c r="F88" s="174" t="s">
        <v>84</v>
      </c>
      <c r="G88" s="175">
        <v>20</v>
      </c>
      <c r="H88" s="174"/>
      <c r="I88" s="174">
        <f>ROUND(G88*(H88),2)</f>
        <v>0</v>
      </c>
      <c r="J88" s="176">
        <f>ROUND(G88*(N88),2)</f>
        <v>5.6</v>
      </c>
      <c r="K88" s="177">
        <f>ROUND(G88*(O88),2)</f>
        <v>0</v>
      </c>
      <c r="L88" s="177">
        <f>ROUND(G88*(H88),2)</f>
        <v>0</v>
      </c>
      <c r="M88" s="177"/>
      <c r="N88" s="177">
        <v>0.28000000000000003</v>
      </c>
      <c r="O88" s="177"/>
      <c r="P88" s="181"/>
      <c r="Q88" s="181"/>
      <c r="R88" s="181"/>
      <c r="S88" s="182">
        <f>ROUND(G88*(P88),3)</f>
        <v>0</v>
      </c>
      <c r="T88" s="178"/>
      <c r="U88" s="178"/>
      <c r="V88" s="197"/>
      <c r="W88" s="53"/>
      <c r="Z88">
        <v>0</v>
      </c>
    </row>
    <row r="89" spans="1:26" x14ac:dyDescent="0.25">
      <c r="A89" s="10"/>
      <c r="B89" s="211"/>
      <c r="C89" s="172">
        <v>1</v>
      </c>
      <c r="D89" s="230" t="s">
        <v>59</v>
      </c>
      <c r="E89" s="230"/>
      <c r="F89" s="138"/>
      <c r="G89" s="171"/>
      <c r="H89" s="138"/>
      <c r="I89" s="140">
        <f>ROUND((SUM(I85:I88))/1,2)</f>
        <v>0</v>
      </c>
      <c r="J89" s="139"/>
      <c r="K89" s="139"/>
      <c r="L89" s="139">
        <f>ROUND((SUM(L85:L88))/1,2)</f>
        <v>0</v>
      </c>
      <c r="M89" s="139">
        <f>ROUND((SUM(M85:M88))/1,2)</f>
        <v>0</v>
      </c>
      <c r="N89" s="139"/>
      <c r="O89" s="139"/>
      <c r="P89" s="139"/>
      <c r="Q89" s="10"/>
      <c r="R89" s="10"/>
      <c r="S89" s="10">
        <f>ROUND((SUM(S85:S88))/1,2)</f>
        <v>0</v>
      </c>
      <c r="T89" s="10"/>
      <c r="U89" s="10"/>
      <c r="V89" s="198">
        <f>ROUND((SUM(V85:V88))/1,2)</f>
        <v>0</v>
      </c>
      <c r="W89" s="216"/>
      <c r="X89" s="137"/>
      <c r="Y89" s="137"/>
      <c r="Z89" s="137"/>
    </row>
    <row r="90" spans="1:26" x14ac:dyDescent="0.25">
      <c r="A90" s="1"/>
      <c r="B90" s="207"/>
      <c r="C90" s="1"/>
      <c r="D90" s="1"/>
      <c r="E90" s="131"/>
      <c r="F90" s="131"/>
      <c r="G90" s="165"/>
      <c r="H90" s="131"/>
      <c r="I90" s="131"/>
      <c r="J90" s="132"/>
      <c r="K90" s="132"/>
      <c r="L90" s="132"/>
      <c r="M90" s="132"/>
      <c r="N90" s="132"/>
      <c r="O90" s="132"/>
      <c r="P90" s="132"/>
      <c r="Q90" s="1"/>
      <c r="R90" s="1"/>
      <c r="S90" s="1"/>
      <c r="T90" s="1"/>
      <c r="U90" s="1"/>
      <c r="V90" s="199"/>
      <c r="W90" s="53"/>
    </row>
    <row r="91" spans="1:26" x14ac:dyDescent="0.25">
      <c r="A91" s="10"/>
      <c r="B91" s="211"/>
      <c r="C91" s="172">
        <v>2</v>
      </c>
      <c r="D91" s="230" t="s">
        <v>60</v>
      </c>
      <c r="E91" s="230"/>
      <c r="F91" s="10"/>
      <c r="G91" s="171"/>
      <c r="H91" s="138"/>
      <c r="I91" s="13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96"/>
      <c r="W91" s="216"/>
      <c r="X91" s="137"/>
      <c r="Y91" s="137"/>
      <c r="Z91" s="137"/>
    </row>
    <row r="92" spans="1:26" ht="25.15" customHeight="1" x14ac:dyDescent="0.25">
      <c r="A92" s="179"/>
      <c r="B92" s="212"/>
      <c r="C92" s="180" t="s">
        <v>90</v>
      </c>
      <c r="D92" s="229" t="s">
        <v>91</v>
      </c>
      <c r="E92" s="229"/>
      <c r="F92" s="173" t="s">
        <v>87</v>
      </c>
      <c r="G92" s="175">
        <v>7</v>
      </c>
      <c r="H92" s="174"/>
      <c r="I92" s="174">
        <f>ROUND(G92*(H92),2)</f>
        <v>0</v>
      </c>
      <c r="J92" s="173">
        <f>ROUND(G92*(N92),2)</f>
        <v>577.08000000000004</v>
      </c>
      <c r="K92" s="178">
        <f>ROUND(G92*(O92),2)</f>
        <v>0</v>
      </c>
      <c r="L92" s="178">
        <f>ROUND(G92*(H92),2)</f>
        <v>0</v>
      </c>
      <c r="M92" s="178"/>
      <c r="N92" s="178">
        <v>82.44</v>
      </c>
      <c r="O92" s="178"/>
      <c r="P92" s="183">
        <v>2.3778966129999999</v>
      </c>
      <c r="Q92" s="181"/>
      <c r="R92" s="181">
        <v>2.3778966129999999</v>
      </c>
      <c r="S92" s="182">
        <f>ROUND(G92*(P92),3)</f>
        <v>16.645</v>
      </c>
      <c r="T92" s="178"/>
      <c r="U92" s="178"/>
      <c r="V92" s="197"/>
      <c r="W92" s="53"/>
      <c r="Z92">
        <v>0</v>
      </c>
    </row>
    <row r="93" spans="1:26" x14ac:dyDescent="0.25">
      <c r="A93" s="10"/>
      <c r="B93" s="211"/>
      <c r="C93" s="172">
        <v>2</v>
      </c>
      <c r="D93" s="230" t="s">
        <v>60</v>
      </c>
      <c r="E93" s="230"/>
      <c r="F93" s="10"/>
      <c r="G93" s="171"/>
      <c r="H93" s="138"/>
      <c r="I93" s="140">
        <f>ROUND((SUM(I91:I92))/1,2)</f>
        <v>0</v>
      </c>
      <c r="J93" s="10"/>
      <c r="K93" s="10"/>
      <c r="L93" s="10">
        <f>ROUND((SUM(L91:L92))/1,2)</f>
        <v>0</v>
      </c>
      <c r="M93" s="10">
        <f>ROUND((SUM(M91:M92))/1,2)</f>
        <v>0</v>
      </c>
      <c r="N93" s="10"/>
      <c r="O93" s="10"/>
      <c r="P93" s="10"/>
      <c r="Q93" s="10"/>
      <c r="R93" s="10"/>
      <c r="S93" s="10">
        <f>ROUND((SUM(S91:S92))/1,2)</f>
        <v>16.649999999999999</v>
      </c>
      <c r="T93" s="10"/>
      <c r="U93" s="10"/>
      <c r="V93" s="198">
        <f>ROUND((SUM(V91:V92))/1,2)</f>
        <v>0</v>
      </c>
      <c r="W93" s="216"/>
      <c r="X93" s="137"/>
      <c r="Y93" s="137"/>
      <c r="Z93" s="137"/>
    </row>
    <row r="94" spans="1:26" x14ac:dyDescent="0.25">
      <c r="A94" s="1"/>
      <c r="B94" s="207"/>
      <c r="C94" s="1"/>
      <c r="D94" s="1"/>
      <c r="E94" s="1"/>
      <c r="F94" s="1"/>
      <c r="G94" s="165"/>
      <c r="H94" s="131"/>
      <c r="I94" s="13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99"/>
      <c r="W94" s="53"/>
    </row>
    <row r="95" spans="1:26" x14ac:dyDescent="0.25">
      <c r="A95" s="10"/>
      <c r="B95" s="211"/>
      <c r="C95" s="172">
        <v>3</v>
      </c>
      <c r="D95" s="230" t="s">
        <v>61</v>
      </c>
      <c r="E95" s="230"/>
      <c r="F95" s="10"/>
      <c r="G95" s="171"/>
      <c r="H95" s="138"/>
      <c r="I95" s="13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96"/>
      <c r="W95" s="216"/>
      <c r="X95" s="137"/>
      <c r="Y95" s="137"/>
      <c r="Z95" s="137"/>
    </row>
    <row r="96" spans="1:26" ht="25.15" customHeight="1" x14ac:dyDescent="0.25">
      <c r="A96" s="179"/>
      <c r="B96" s="213"/>
      <c r="C96" s="188" t="s">
        <v>92</v>
      </c>
      <c r="D96" s="233" t="s">
        <v>93</v>
      </c>
      <c r="E96" s="233"/>
      <c r="F96" s="184" t="s">
        <v>84</v>
      </c>
      <c r="G96" s="185">
        <v>1</v>
      </c>
      <c r="H96" s="186"/>
      <c r="I96" s="186">
        <f t="shared" ref="I96:I109" si="0">ROUND(G96*(H96),2)</f>
        <v>0</v>
      </c>
      <c r="J96" s="184">
        <f t="shared" ref="J96:J109" si="1">ROUND(G96*(N96),2)</f>
        <v>2000</v>
      </c>
      <c r="K96" s="187">
        <f t="shared" ref="K96:K109" si="2">ROUND(G96*(O96),2)</f>
        <v>0</v>
      </c>
      <c r="L96" s="187"/>
      <c r="M96" s="187">
        <f>ROUND(G96*(H96),2)</f>
        <v>0</v>
      </c>
      <c r="N96" s="187">
        <v>2000</v>
      </c>
      <c r="O96" s="187"/>
      <c r="P96" s="189"/>
      <c r="Q96" s="189"/>
      <c r="R96" s="189"/>
      <c r="S96" s="190">
        <f t="shared" ref="S96:S109" si="3">ROUND(G96*(P96),3)</f>
        <v>0</v>
      </c>
      <c r="T96" s="187"/>
      <c r="U96" s="187"/>
      <c r="V96" s="200"/>
      <c r="W96" s="53"/>
      <c r="Z96">
        <v>0</v>
      </c>
    </row>
    <row r="97" spans="1:26" ht="25.15" customHeight="1" x14ac:dyDescent="0.25">
      <c r="A97" s="179"/>
      <c r="B97" s="212"/>
      <c r="C97" s="180" t="s">
        <v>94</v>
      </c>
      <c r="D97" s="229" t="s">
        <v>95</v>
      </c>
      <c r="E97" s="229"/>
      <c r="F97" s="173" t="s">
        <v>84</v>
      </c>
      <c r="G97" s="175">
        <v>14</v>
      </c>
      <c r="H97" s="174"/>
      <c r="I97" s="174">
        <f t="shared" si="0"/>
        <v>0</v>
      </c>
      <c r="J97" s="173">
        <f t="shared" si="1"/>
        <v>140.28</v>
      </c>
      <c r="K97" s="178">
        <f t="shared" si="2"/>
        <v>0</v>
      </c>
      <c r="L97" s="178">
        <f>ROUND(G97*(H97),2)</f>
        <v>0</v>
      </c>
      <c r="M97" s="178"/>
      <c r="N97" s="178">
        <v>10.02</v>
      </c>
      <c r="O97" s="178"/>
      <c r="P97" s="181"/>
      <c r="Q97" s="181"/>
      <c r="R97" s="181"/>
      <c r="S97" s="182">
        <f t="shared" si="3"/>
        <v>0</v>
      </c>
      <c r="T97" s="178"/>
      <c r="U97" s="178"/>
      <c r="V97" s="197"/>
      <c r="W97" s="53"/>
      <c r="Z97">
        <v>0</v>
      </c>
    </row>
    <row r="98" spans="1:26" ht="34.9" customHeight="1" x14ac:dyDescent="0.25">
      <c r="A98" s="179"/>
      <c r="B98" s="213"/>
      <c r="C98" s="188" t="s">
        <v>96</v>
      </c>
      <c r="D98" s="233" t="s">
        <v>97</v>
      </c>
      <c r="E98" s="233"/>
      <c r="F98" s="184" t="s">
        <v>84</v>
      </c>
      <c r="G98" s="185">
        <v>3</v>
      </c>
      <c r="H98" s="186"/>
      <c r="I98" s="186">
        <f t="shared" si="0"/>
        <v>0</v>
      </c>
      <c r="J98" s="184">
        <f t="shared" si="1"/>
        <v>114</v>
      </c>
      <c r="K98" s="187">
        <f t="shared" si="2"/>
        <v>0</v>
      </c>
      <c r="L98" s="187"/>
      <c r="M98" s="187">
        <f>ROUND(G98*(H98),2)</f>
        <v>0</v>
      </c>
      <c r="N98" s="187">
        <v>38</v>
      </c>
      <c r="O98" s="187"/>
      <c r="P98" s="189"/>
      <c r="Q98" s="189"/>
      <c r="R98" s="189"/>
      <c r="S98" s="190">
        <f t="shared" si="3"/>
        <v>0</v>
      </c>
      <c r="T98" s="187"/>
      <c r="U98" s="187"/>
      <c r="V98" s="200"/>
      <c r="W98" s="53"/>
      <c r="Z98">
        <v>0</v>
      </c>
    </row>
    <row r="99" spans="1:26" ht="34.9" customHeight="1" x14ac:dyDescent="0.25">
      <c r="A99" s="179"/>
      <c r="B99" s="212"/>
      <c r="C99" s="180" t="s">
        <v>98</v>
      </c>
      <c r="D99" s="229" t="s">
        <v>99</v>
      </c>
      <c r="E99" s="229"/>
      <c r="F99" s="173" t="s">
        <v>84</v>
      </c>
      <c r="G99" s="175">
        <v>14</v>
      </c>
      <c r="H99" s="174"/>
      <c r="I99" s="174">
        <f t="shared" si="0"/>
        <v>0</v>
      </c>
      <c r="J99" s="173">
        <f t="shared" si="1"/>
        <v>461.72</v>
      </c>
      <c r="K99" s="178">
        <f t="shared" si="2"/>
        <v>0</v>
      </c>
      <c r="L99" s="178">
        <f>ROUND(G99*(H99),2)</f>
        <v>0</v>
      </c>
      <c r="M99" s="178"/>
      <c r="N99" s="178">
        <v>32.979999999999997</v>
      </c>
      <c r="O99" s="178"/>
      <c r="P99" s="181"/>
      <c r="Q99" s="181"/>
      <c r="R99" s="181"/>
      <c r="S99" s="182">
        <f t="shared" si="3"/>
        <v>0</v>
      </c>
      <c r="T99" s="178"/>
      <c r="U99" s="178"/>
      <c r="V99" s="197"/>
      <c r="W99" s="53"/>
      <c r="Z99">
        <v>0</v>
      </c>
    </row>
    <row r="100" spans="1:26" ht="25.15" customHeight="1" x14ac:dyDescent="0.25">
      <c r="A100" s="179"/>
      <c r="B100" s="213"/>
      <c r="C100" s="188" t="s">
        <v>100</v>
      </c>
      <c r="D100" s="233" t="s">
        <v>101</v>
      </c>
      <c r="E100" s="233"/>
      <c r="F100" s="184" t="s">
        <v>84</v>
      </c>
      <c r="G100" s="185">
        <v>4</v>
      </c>
      <c r="H100" s="186"/>
      <c r="I100" s="186">
        <f t="shared" si="0"/>
        <v>0</v>
      </c>
      <c r="J100" s="184">
        <f t="shared" si="1"/>
        <v>176.8</v>
      </c>
      <c r="K100" s="187">
        <f t="shared" si="2"/>
        <v>0</v>
      </c>
      <c r="L100" s="187"/>
      <c r="M100" s="187">
        <f>ROUND(G100*(H100),2)</f>
        <v>0</v>
      </c>
      <c r="N100" s="187">
        <v>44.2</v>
      </c>
      <c r="O100" s="187"/>
      <c r="P100" s="189"/>
      <c r="Q100" s="189"/>
      <c r="R100" s="189"/>
      <c r="S100" s="190">
        <f t="shared" si="3"/>
        <v>0</v>
      </c>
      <c r="T100" s="187"/>
      <c r="U100" s="187"/>
      <c r="V100" s="200"/>
      <c r="W100" s="53"/>
      <c r="Z100">
        <v>0</v>
      </c>
    </row>
    <row r="101" spans="1:26" ht="25.15" customHeight="1" x14ac:dyDescent="0.25">
      <c r="A101" s="179"/>
      <c r="B101" s="213"/>
      <c r="C101" s="188" t="s">
        <v>102</v>
      </c>
      <c r="D101" s="233" t="s">
        <v>103</v>
      </c>
      <c r="E101" s="233"/>
      <c r="F101" s="184" t="s">
        <v>84</v>
      </c>
      <c r="G101" s="185">
        <v>10</v>
      </c>
      <c r="H101" s="186"/>
      <c r="I101" s="186">
        <f t="shared" si="0"/>
        <v>0</v>
      </c>
      <c r="J101" s="184">
        <f t="shared" si="1"/>
        <v>400</v>
      </c>
      <c r="K101" s="187">
        <f t="shared" si="2"/>
        <v>0</v>
      </c>
      <c r="L101" s="187"/>
      <c r="M101" s="187">
        <f>ROUND(G101*(H101),2)</f>
        <v>0</v>
      </c>
      <c r="N101" s="187">
        <v>40</v>
      </c>
      <c r="O101" s="187"/>
      <c r="P101" s="189"/>
      <c r="Q101" s="189"/>
      <c r="R101" s="189"/>
      <c r="S101" s="190">
        <f t="shared" si="3"/>
        <v>0</v>
      </c>
      <c r="T101" s="187"/>
      <c r="U101" s="187"/>
      <c r="V101" s="200"/>
      <c r="W101" s="53"/>
      <c r="Z101">
        <v>0</v>
      </c>
    </row>
    <row r="102" spans="1:26" ht="34.9" customHeight="1" x14ac:dyDescent="0.25">
      <c r="A102" s="179"/>
      <c r="B102" s="213"/>
      <c r="C102" s="188" t="s">
        <v>104</v>
      </c>
      <c r="D102" s="233" t="s">
        <v>105</v>
      </c>
      <c r="E102" s="233"/>
      <c r="F102" s="184" t="s">
        <v>84</v>
      </c>
      <c r="G102" s="185">
        <v>1</v>
      </c>
      <c r="H102" s="186"/>
      <c r="I102" s="186">
        <f t="shared" si="0"/>
        <v>0</v>
      </c>
      <c r="J102" s="184">
        <f t="shared" si="1"/>
        <v>985.6</v>
      </c>
      <c r="K102" s="187">
        <f t="shared" si="2"/>
        <v>0</v>
      </c>
      <c r="L102" s="187"/>
      <c r="M102" s="187">
        <f>ROUND(G102*(H102),2)</f>
        <v>0</v>
      </c>
      <c r="N102" s="187">
        <v>985.6</v>
      </c>
      <c r="O102" s="187"/>
      <c r="P102" s="189"/>
      <c r="Q102" s="189"/>
      <c r="R102" s="189"/>
      <c r="S102" s="190">
        <f t="shared" si="3"/>
        <v>0</v>
      </c>
      <c r="T102" s="187"/>
      <c r="U102" s="187"/>
      <c r="V102" s="200"/>
      <c r="W102" s="53"/>
      <c r="Z102">
        <v>0</v>
      </c>
    </row>
    <row r="103" spans="1:26" ht="25.15" customHeight="1" x14ac:dyDescent="0.25">
      <c r="A103" s="179"/>
      <c r="B103" s="212"/>
      <c r="C103" s="180" t="s">
        <v>106</v>
      </c>
      <c r="D103" s="229" t="s">
        <v>107</v>
      </c>
      <c r="E103" s="229"/>
      <c r="F103" s="173" t="s">
        <v>84</v>
      </c>
      <c r="G103" s="175">
        <v>12</v>
      </c>
      <c r="H103" s="174"/>
      <c r="I103" s="174">
        <f t="shared" si="0"/>
        <v>0</v>
      </c>
      <c r="J103" s="173">
        <f t="shared" si="1"/>
        <v>119.88</v>
      </c>
      <c r="K103" s="178">
        <f t="shared" si="2"/>
        <v>0</v>
      </c>
      <c r="L103" s="178">
        <f>ROUND(G103*(H103),2)</f>
        <v>0</v>
      </c>
      <c r="M103" s="178"/>
      <c r="N103" s="178">
        <v>9.99</v>
      </c>
      <c r="O103" s="178"/>
      <c r="P103" s="181"/>
      <c r="Q103" s="181"/>
      <c r="R103" s="181"/>
      <c r="S103" s="182">
        <f t="shared" si="3"/>
        <v>0</v>
      </c>
      <c r="T103" s="178"/>
      <c r="U103" s="178"/>
      <c r="V103" s="197"/>
      <c r="W103" s="53"/>
      <c r="Z103">
        <v>0</v>
      </c>
    </row>
    <row r="104" spans="1:26" ht="34.9" customHeight="1" x14ac:dyDescent="0.25">
      <c r="A104" s="179"/>
      <c r="B104" s="213"/>
      <c r="C104" s="188" t="s">
        <v>108</v>
      </c>
      <c r="D104" s="233" t="s">
        <v>109</v>
      </c>
      <c r="E104" s="233"/>
      <c r="F104" s="184" t="s">
        <v>84</v>
      </c>
      <c r="G104" s="185">
        <v>12</v>
      </c>
      <c r="H104" s="186"/>
      <c r="I104" s="186">
        <f t="shared" si="0"/>
        <v>0</v>
      </c>
      <c r="J104" s="184">
        <f t="shared" si="1"/>
        <v>348</v>
      </c>
      <c r="K104" s="187">
        <f t="shared" si="2"/>
        <v>0</v>
      </c>
      <c r="L104" s="187"/>
      <c r="M104" s="187">
        <f>ROUND(G104*(H104),2)</f>
        <v>0</v>
      </c>
      <c r="N104" s="187">
        <v>29</v>
      </c>
      <c r="O104" s="187"/>
      <c r="P104" s="189"/>
      <c r="Q104" s="189"/>
      <c r="R104" s="189"/>
      <c r="S104" s="190">
        <f t="shared" si="3"/>
        <v>0</v>
      </c>
      <c r="T104" s="187"/>
      <c r="U104" s="187"/>
      <c r="V104" s="200"/>
      <c r="W104" s="53"/>
      <c r="Z104">
        <v>0</v>
      </c>
    </row>
    <row r="105" spans="1:26" ht="34.9" customHeight="1" x14ac:dyDescent="0.25">
      <c r="A105" s="179"/>
      <c r="B105" s="213"/>
      <c r="C105" s="188" t="s">
        <v>110</v>
      </c>
      <c r="D105" s="233" t="s">
        <v>111</v>
      </c>
      <c r="E105" s="233"/>
      <c r="F105" s="184" t="s">
        <v>84</v>
      </c>
      <c r="G105" s="185">
        <v>9</v>
      </c>
      <c r="H105" s="186"/>
      <c r="I105" s="186">
        <f t="shared" si="0"/>
        <v>0</v>
      </c>
      <c r="J105" s="184">
        <f t="shared" si="1"/>
        <v>774</v>
      </c>
      <c r="K105" s="187">
        <f t="shared" si="2"/>
        <v>0</v>
      </c>
      <c r="L105" s="187"/>
      <c r="M105" s="187">
        <f>ROUND(G105*(H105),2)</f>
        <v>0</v>
      </c>
      <c r="N105" s="187">
        <v>86</v>
      </c>
      <c r="O105" s="187"/>
      <c r="P105" s="189"/>
      <c r="Q105" s="189"/>
      <c r="R105" s="189"/>
      <c r="S105" s="190">
        <f t="shared" si="3"/>
        <v>0</v>
      </c>
      <c r="T105" s="187"/>
      <c r="U105" s="187"/>
      <c r="V105" s="200"/>
      <c r="W105" s="53"/>
      <c r="Z105">
        <v>0</v>
      </c>
    </row>
    <row r="106" spans="1:26" ht="25.15" customHeight="1" x14ac:dyDescent="0.25">
      <c r="A106" s="179"/>
      <c r="B106" s="213"/>
      <c r="C106" s="188" t="s">
        <v>112</v>
      </c>
      <c r="D106" s="233" t="s">
        <v>113</v>
      </c>
      <c r="E106" s="233"/>
      <c r="F106" s="184" t="s">
        <v>84</v>
      </c>
      <c r="G106" s="185">
        <v>9</v>
      </c>
      <c r="H106" s="186"/>
      <c r="I106" s="186">
        <f t="shared" si="0"/>
        <v>0</v>
      </c>
      <c r="J106" s="184">
        <f t="shared" si="1"/>
        <v>217.8</v>
      </c>
      <c r="K106" s="187">
        <f t="shared" si="2"/>
        <v>0</v>
      </c>
      <c r="L106" s="187"/>
      <c r="M106" s="187">
        <f>ROUND(G106*(H106),2)</f>
        <v>0</v>
      </c>
      <c r="N106" s="187">
        <v>24.2</v>
      </c>
      <c r="O106" s="187"/>
      <c r="P106" s="189"/>
      <c r="Q106" s="189"/>
      <c r="R106" s="189"/>
      <c r="S106" s="190">
        <f t="shared" si="3"/>
        <v>0</v>
      </c>
      <c r="T106" s="187"/>
      <c r="U106" s="187"/>
      <c r="V106" s="200"/>
      <c r="W106" s="53"/>
      <c r="Z106">
        <v>0</v>
      </c>
    </row>
    <row r="107" spans="1:26" ht="34.9" customHeight="1" x14ac:dyDescent="0.25">
      <c r="A107" s="179"/>
      <c r="B107" s="212"/>
      <c r="C107" s="180" t="s">
        <v>114</v>
      </c>
      <c r="D107" s="229" t="s">
        <v>115</v>
      </c>
      <c r="E107" s="229"/>
      <c r="F107" s="173" t="s">
        <v>116</v>
      </c>
      <c r="G107" s="175">
        <v>60</v>
      </c>
      <c r="H107" s="174"/>
      <c r="I107" s="174">
        <f t="shared" si="0"/>
        <v>0</v>
      </c>
      <c r="J107" s="173">
        <f t="shared" si="1"/>
        <v>373.2</v>
      </c>
      <c r="K107" s="178">
        <f t="shared" si="2"/>
        <v>0</v>
      </c>
      <c r="L107" s="178">
        <f>ROUND(G107*(H107),2)</f>
        <v>0</v>
      </c>
      <c r="M107" s="178"/>
      <c r="N107" s="178">
        <v>6.22</v>
      </c>
      <c r="O107" s="178"/>
      <c r="P107" s="181"/>
      <c r="Q107" s="181"/>
      <c r="R107" s="181"/>
      <c r="S107" s="182">
        <f t="shared" si="3"/>
        <v>0</v>
      </c>
      <c r="T107" s="178"/>
      <c r="U107" s="178"/>
      <c r="V107" s="197"/>
      <c r="W107" s="53"/>
      <c r="Z107">
        <v>0</v>
      </c>
    </row>
    <row r="108" spans="1:26" ht="25.15" customHeight="1" x14ac:dyDescent="0.25">
      <c r="A108" s="179"/>
      <c r="B108" s="213"/>
      <c r="C108" s="188" t="s">
        <v>117</v>
      </c>
      <c r="D108" s="233" t="s">
        <v>118</v>
      </c>
      <c r="E108" s="233"/>
      <c r="F108" s="184" t="s">
        <v>84</v>
      </c>
      <c r="G108" s="185">
        <v>60</v>
      </c>
      <c r="H108" s="186"/>
      <c r="I108" s="186">
        <f t="shared" si="0"/>
        <v>0</v>
      </c>
      <c r="J108" s="184">
        <f t="shared" si="1"/>
        <v>1650</v>
      </c>
      <c r="K108" s="187">
        <f t="shared" si="2"/>
        <v>0</v>
      </c>
      <c r="L108" s="187"/>
      <c r="M108" s="187">
        <f>ROUND(G108*(H108),2)</f>
        <v>0</v>
      </c>
      <c r="N108" s="187">
        <v>27.5</v>
      </c>
      <c r="O108" s="187"/>
      <c r="P108" s="189"/>
      <c r="Q108" s="189"/>
      <c r="R108" s="189"/>
      <c r="S108" s="190">
        <f t="shared" si="3"/>
        <v>0</v>
      </c>
      <c r="T108" s="187"/>
      <c r="U108" s="187"/>
      <c r="V108" s="200"/>
      <c r="W108" s="53"/>
      <c r="Z108">
        <v>0</v>
      </c>
    </row>
    <row r="109" spans="1:26" ht="25.15" customHeight="1" x14ac:dyDescent="0.25">
      <c r="A109" s="179"/>
      <c r="B109" s="212"/>
      <c r="C109" s="180" t="s">
        <v>119</v>
      </c>
      <c r="D109" s="229" t="s">
        <v>120</v>
      </c>
      <c r="E109" s="229"/>
      <c r="F109" s="173" t="s">
        <v>84</v>
      </c>
      <c r="G109" s="175">
        <v>14</v>
      </c>
      <c r="H109" s="174"/>
      <c r="I109" s="174">
        <f t="shared" si="0"/>
        <v>0</v>
      </c>
      <c r="J109" s="173">
        <f t="shared" si="1"/>
        <v>64.400000000000006</v>
      </c>
      <c r="K109" s="178">
        <f t="shared" si="2"/>
        <v>0</v>
      </c>
      <c r="L109" s="178">
        <f>ROUND(G109*(H109),2)</f>
        <v>0</v>
      </c>
      <c r="M109" s="178"/>
      <c r="N109" s="178">
        <v>4.5999999999999996</v>
      </c>
      <c r="O109" s="178"/>
      <c r="P109" s="181"/>
      <c r="Q109" s="181"/>
      <c r="R109" s="181"/>
      <c r="S109" s="182">
        <f t="shared" si="3"/>
        <v>0</v>
      </c>
      <c r="T109" s="178"/>
      <c r="U109" s="178"/>
      <c r="V109" s="197"/>
      <c r="W109" s="53"/>
      <c r="Z109">
        <v>0</v>
      </c>
    </row>
    <row r="110" spans="1:26" x14ac:dyDescent="0.25">
      <c r="A110" s="10"/>
      <c r="B110" s="211"/>
      <c r="C110" s="172">
        <v>3</v>
      </c>
      <c r="D110" s="230" t="s">
        <v>61</v>
      </c>
      <c r="E110" s="230"/>
      <c r="F110" s="10"/>
      <c r="G110" s="171"/>
      <c r="H110" s="138"/>
      <c r="I110" s="140">
        <f>ROUND((SUM(I95:I109))/1,2)</f>
        <v>0</v>
      </c>
      <c r="J110" s="10"/>
      <c r="K110" s="10"/>
      <c r="L110" s="10">
        <f>ROUND((SUM(L95:L109))/1,2)</f>
        <v>0</v>
      </c>
      <c r="M110" s="10">
        <f>ROUND((SUM(M95:M109))/1,2)</f>
        <v>0</v>
      </c>
      <c r="N110" s="10"/>
      <c r="O110" s="10"/>
      <c r="P110" s="10"/>
      <c r="Q110" s="10"/>
      <c r="R110" s="10"/>
      <c r="S110" s="10">
        <f>ROUND((SUM(S95:S109))/1,2)</f>
        <v>0</v>
      </c>
      <c r="T110" s="10"/>
      <c r="U110" s="10"/>
      <c r="V110" s="198">
        <f>ROUND((SUM(V95:V109))/1,2)</f>
        <v>0</v>
      </c>
      <c r="W110" s="216"/>
      <c r="X110" s="137"/>
      <c r="Y110" s="137"/>
      <c r="Z110" s="137"/>
    </row>
    <row r="111" spans="1:26" x14ac:dyDescent="0.25">
      <c r="A111" s="1"/>
      <c r="B111" s="207"/>
      <c r="C111" s="1"/>
      <c r="D111" s="1"/>
      <c r="E111" s="1"/>
      <c r="F111" s="1"/>
      <c r="G111" s="165"/>
      <c r="H111" s="131"/>
      <c r="I111" s="1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99"/>
      <c r="W111" s="53"/>
    </row>
    <row r="112" spans="1:26" x14ac:dyDescent="0.25">
      <c r="A112" s="10"/>
      <c r="B112" s="211"/>
      <c r="C112" s="10"/>
      <c r="D112" s="231" t="s">
        <v>58</v>
      </c>
      <c r="E112" s="231"/>
      <c r="F112" s="10"/>
      <c r="G112" s="171"/>
      <c r="H112" s="138"/>
      <c r="I112" s="140">
        <f>ROUND((SUM(I84:I111))/2,2)</f>
        <v>0</v>
      </c>
      <c r="J112" s="10"/>
      <c r="K112" s="10"/>
      <c r="L112" s="138">
        <f>ROUND((SUM(L84:L111))/2,2)</f>
        <v>0</v>
      </c>
      <c r="M112" s="138">
        <f>ROUND((SUM(M84:M111))/2,2)</f>
        <v>0</v>
      </c>
      <c r="N112" s="10"/>
      <c r="O112" s="10"/>
      <c r="P112" s="191"/>
      <c r="Q112" s="10"/>
      <c r="R112" s="10"/>
      <c r="S112" s="191">
        <f>ROUND((SUM(S84:S111))/2,2)</f>
        <v>16.649999999999999</v>
      </c>
      <c r="T112" s="10"/>
      <c r="U112" s="10"/>
      <c r="V112" s="198">
        <f>ROUND((SUM(V84:V111))/2,2)</f>
        <v>0</v>
      </c>
      <c r="W112" s="53"/>
    </row>
    <row r="113" spans="1:26" x14ac:dyDescent="0.25">
      <c r="A113" s="1"/>
      <c r="B113" s="207"/>
      <c r="C113" s="1"/>
      <c r="D113" s="1"/>
      <c r="E113" s="1"/>
      <c r="F113" s="1"/>
      <c r="G113" s="165"/>
      <c r="H113" s="131"/>
      <c r="I113" s="1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9"/>
      <c r="W113" s="53"/>
    </row>
    <row r="114" spans="1:26" x14ac:dyDescent="0.25">
      <c r="A114" s="10"/>
      <c r="B114" s="211"/>
      <c r="C114" s="10"/>
      <c r="D114" s="231" t="s">
        <v>62</v>
      </c>
      <c r="E114" s="231"/>
      <c r="F114" s="10"/>
      <c r="G114" s="171"/>
      <c r="H114" s="138"/>
      <c r="I114" s="13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96"/>
      <c r="W114" s="216"/>
      <c r="X114" s="137"/>
      <c r="Y114" s="137"/>
      <c r="Z114" s="137"/>
    </row>
    <row r="115" spans="1:26" x14ac:dyDescent="0.25">
      <c r="A115" s="10"/>
      <c r="B115" s="211"/>
      <c r="C115" s="172">
        <v>767</v>
      </c>
      <c r="D115" s="230" t="s">
        <v>63</v>
      </c>
      <c r="E115" s="230"/>
      <c r="F115" s="10"/>
      <c r="G115" s="171"/>
      <c r="H115" s="138"/>
      <c r="I115" s="13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96"/>
      <c r="W115" s="216"/>
      <c r="X115" s="137"/>
      <c r="Y115" s="137"/>
      <c r="Z115" s="137"/>
    </row>
    <row r="116" spans="1:26" ht="25.15" customHeight="1" x14ac:dyDescent="0.25">
      <c r="A116" s="179"/>
      <c r="B116" s="213"/>
      <c r="C116" s="188" t="s">
        <v>121</v>
      </c>
      <c r="D116" s="233" t="s">
        <v>122</v>
      </c>
      <c r="E116" s="233"/>
      <c r="F116" s="184" t="s">
        <v>123</v>
      </c>
      <c r="G116" s="185">
        <v>22.5</v>
      </c>
      <c r="H116" s="186"/>
      <c r="I116" s="186">
        <f>ROUND(G116*(H116),2)</f>
        <v>0</v>
      </c>
      <c r="J116" s="184">
        <f>ROUND(G116*(N116),2)</f>
        <v>32.630000000000003</v>
      </c>
      <c r="K116" s="187">
        <f>ROUND(G116*(O116),2)</f>
        <v>0</v>
      </c>
      <c r="L116" s="187"/>
      <c r="M116" s="187">
        <f>ROUND(G116*(H116),2)</f>
        <v>0</v>
      </c>
      <c r="N116" s="187">
        <v>1.45</v>
      </c>
      <c r="O116" s="187"/>
      <c r="P116" s="189"/>
      <c r="Q116" s="189"/>
      <c r="R116" s="189"/>
      <c r="S116" s="190">
        <f>ROUND(G116*(P116),3)</f>
        <v>0</v>
      </c>
      <c r="T116" s="187"/>
      <c r="U116" s="187"/>
      <c r="V116" s="200"/>
      <c r="W116" s="53"/>
      <c r="Z116">
        <v>0</v>
      </c>
    </row>
    <row r="117" spans="1:26" ht="25.15" customHeight="1" x14ac:dyDescent="0.25">
      <c r="A117" s="179"/>
      <c r="B117" s="212"/>
      <c r="C117" s="180" t="s">
        <v>124</v>
      </c>
      <c r="D117" s="229" t="s">
        <v>125</v>
      </c>
      <c r="E117" s="229"/>
      <c r="F117" s="173" t="s">
        <v>84</v>
      </c>
      <c r="G117" s="175">
        <v>1</v>
      </c>
      <c r="H117" s="174"/>
      <c r="I117" s="174">
        <f>ROUND(G117*(H117),2)</f>
        <v>0</v>
      </c>
      <c r="J117" s="173">
        <f>ROUND(G117*(N117),2)</f>
        <v>31.67</v>
      </c>
      <c r="K117" s="178">
        <f>ROUND(G117*(O117),2)</f>
        <v>0</v>
      </c>
      <c r="L117" s="178">
        <f>ROUND(G117*(H117),2)</f>
        <v>0</v>
      </c>
      <c r="M117" s="178"/>
      <c r="N117" s="178">
        <v>31.67</v>
      </c>
      <c r="O117" s="178"/>
      <c r="P117" s="181"/>
      <c r="Q117" s="181"/>
      <c r="R117" s="181"/>
      <c r="S117" s="182">
        <f>ROUND(G117*(P117),3)</f>
        <v>0</v>
      </c>
      <c r="T117" s="178"/>
      <c r="U117" s="178"/>
      <c r="V117" s="197"/>
      <c r="W117" s="53"/>
      <c r="Z117">
        <v>0</v>
      </c>
    </row>
    <row r="118" spans="1:26" ht="25.15" customHeight="1" x14ac:dyDescent="0.25">
      <c r="A118" s="179"/>
      <c r="B118" s="212"/>
      <c r="C118" s="180" t="s">
        <v>126</v>
      </c>
      <c r="D118" s="229" t="s">
        <v>127</v>
      </c>
      <c r="E118" s="229"/>
      <c r="F118" s="173" t="s">
        <v>84</v>
      </c>
      <c r="G118" s="175">
        <v>1</v>
      </c>
      <c r="H118" s="174"/>
      <c r="I118" s="174">
        <f>ROUND(G118*(H118),2)</f>
        <v>0</v>
      </c>
      <c r="J118" s="173">
        <f>ROUND(G118*(N118),2)</f>
        <v>58.89</v>
      </c>
      <c r="K118" s="178">
        <f>ROUND(G118*(O118),2)</f>
        <v>0</v>
      </c>
      <c r="L118" s="178">
        <f>ROUND(G118*(H118),2)</f>
        <v>0</v>
      </c>
      <c r="M118" s="178"/>
      <c r="N118" s="178">
        <v>58.89</v>
      </c>
      <c r="O118" s="178"/>
      <c r="P118" s="181"/>
      <c r="Q118" s="181"/>
      <c r="R118" s="181"/>
      <c r="S118" s="182">
        <f>ROUND(G118*(P118),3)</f>
        <v>0</v>
      </c>
      <c r="T118" s="178"/>
      <c r="U118" s="178"/>
      <c r="V118" s="197"/>
      <c r="W118" s="53"/>
      <c r="Z118">
        <v>0</v>
      </c>
    </row>
    <row r="119" spans="1:26" x14ac:dyDescent="0.25">
      <c r="A119" s="10"/>
      <c r="B119" s="211"/>
      <c r="C119" s="172">
        <v>767</v>
      </c>
      <c r="D119" s="230" t="s">
        <v>63</v>
      </c>
      <c r="E119" s="230"/>
      <c r="F119" s="10"/>
      <c r="G119" s="171"/>
      <c r="H119" s="138"/>
      <c r="I119" s="140">
        <f>ROUND((SUM(I115:I118))/1,2)</f>
        <v>0</v>
      </c>
      <c r="J119" s="10"/>
      <c r="K119" s="10"/>
      <c r="L119" s="10">
        <f>ROUND((SUM(L115:L118))/1,2)</f>
        <v>0</v>
      </c>
      <c r="M119" s="10">
        <f>ROUND((SUM(M115:M118))/1,2)</f>
        <v>0</v>
      </c>
      <c r="N119" s="10"/>
      <c r="O119" s="10"/>
      <c r="P119" s="10"/>
      <c r="Q119" s="10"/>
      <c r="R119" s="10"/>
      <c r="S119" s="10">
        <f>ROUND((SUM(S115:S118))/1,2)</f>
        <v>0</v>
      </c>
      <c r="T119" s="10"/>
      <c r="U119" s="10"/>
      <c r="V119" s="198">
        <f>ROUND((SUM(V115:V118))/1,2)</f>
        <v>0</v>
      </c>
      <c r="W119" s="216"/>
      <c r="X119" s="137"/>
      <c r="Y119" s="137"/>
      <c r="Z119" s="137"/>
    </row>
    <row r="120" spans="1:26" x14ac:dyDescent="0.25">
      <c r="A120" s="1"/>
      <c r="B120" s="207"/>
      <c r="C120" s="1"/>
      <c r="D120" s="1"/>
      <c r="E120" s="1"/>
      <c r="F120" s="1"/>
      <c r="G120" s="165"/>
      <c r="H120" s="131"/>
      <c r="I120" s="13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9"/>
      <c r="W120" s="53"/>
    </row>
    <row r="121" spans="1:26" x14ac:dyDescent="0.25">
      <c r="A121" s="10"/>
      <c r="B121" s="211"/>
      <c r="C121" s="10"/>
      <c r="D121" s="231" t="s">
        <v>62</v>
      </c>
      <c r="E121" s="231"/>
      <c r="F121" s="10"/>
      <c r="G121" s="171"/>
      <c r="H121" s="138"/>
      <c r="I121" s="140">
        <f>ROUND((SUM(I114:I120))/2,2)</f>
        <v>0</v>
      </c>
      <c r="J121" s="10"/>
      <c r="K121" s="10"/>
      <c r="L121" s="138">
        <f>ROUND((SUM(L114:L120))/2,2)</f>
        <v>0</v>
      </c>
      <c r="M121" s="138">
        <f>ROUND((SUM(M114:M120))/2,2)</f>
        <v>0</v>
      </c>
      <c r="N121" s="10"/>
      <c r="O121" s="10"/>
      <c r="P121" s="191"/>
      <c r="Q121" s="10"/>
      <c r="R121" s="10"/>
      <c r="S121" s="191">
        <f>ROUND((SUM(S114:S120))/2,2)</f>
        <v>0</v>
      </c>
      <c r="T121" s="10"/>
      <c r="U121" s="10"/>
      <c r="V121" s="198">
        <f>ROUND((SUM(V114:V120))/2,2)</f>
        <v>0</v>
      </c>
      <c r="W121" s="53"/>
    </row>
    <row r="122" spans="1:26" x14ac:dyDescent="0.25">
      <c r="A122" s="1"/>
      <c r="B122" s="207"/>
      <c r="C122" s="1"/>
      <c r="D122" s="1"/>
      <c r="E122" s="1"/>
      <c r="F122" s="1"/>
      <c r="G122" s="165"/>
      <c r="H122" s="131"/>
      <c r="I122" s="13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9"/>
      <c r="W122" s="53"/>
    </row>
    <row r="123" spans="1:26" x14ac:dyDescent="0.25">
      <c r="A123" s="10"/>
      <c r="B123" s="211"/>
      <c r="C123" s="10"/>
      <c r="D123" s="231" t="s">
        <v>64</v>
      </c>
      <c r="E123" s="231"/>
      <c r="F123" s="10"/>
      <c r="G123" s="171"/>
      <c r="H123" s="138"/>
      <c r="I123" s="13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96"/>
      <c r="W123" s="216"/>
      <c r="X123" s="137"/>
      <c r="Y123" s="137"/>
      <c r="Z123" s="137"/>
    </row>
    <row r="124" spans="1:26" x14ac:dyDescent="0.25">
      <c r="A124" s="10"/>
      <c r="B124" s="211"/>
      <c r="C124" s="172">
        <v>946</v>
      </c>
      <c r="D124" s="230" t="s">
        <v>65</v>
      </c>
      <c r="E124" s="230"/>
      <c r="F124" s="10"/>
      <c r="G124" s="171"/>
      <c r="H124" s="138"/>
      <c r="I124" s="13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96"/>
      <c r="W124" s="216"/>
      <c r="X124" s="137"/>
      <c r="Y124" s="137"/>
      <c r="Z124" s="137"/>
    </row>
    <row r="125" spans="1:26" ht="25.15" customHeight="1" x14ac:dyDescent="0.25">
      <c r="A125" s="179"/>
      <c r="B125" s="212"/>
      <c r="C125" s="180" t="s">
        <v>128</v>
      </c>
      <c r="D125" s="229" t="s">
        <v>129</v>
      </c>
      <c r="E125" s="229"/>
      <c r="F125" s="173" t="s">
        <v>84</v>
      </c>
      <c r="G125" s="175">
        <v>26</v>
      </c>
      <c r="H125" s="174"/>
      <c r="I125" s="174">
        <f>ROUND(G125*(H125),2)</f>
        <v>0</v>
      </c>
      <c r="J125" s="173">
        <f>ROUND(G125*(N125),2)</f>
        <v>518.44000000000005</v>
      </c>
      <c r="K125" s="178">
        <f>ROUND(G125*(O125),2)</f>
        <v>0</v>
      </c>
      <c r="L125" s="178">
        <f>ROUND(G125*(H125),2)</f>
        <v>0</v>
      </c>
      <c r="M125" s="178"/>
      <c r="N125" s="178">
        <v>19.940000000000001</v>
      </c>
      <c r="O125" s="178"/>
      <c r="P125" s="181"/>
      <c r="Q125" s="181"/>
      <c r="R125" s="181"/>
      <c r="S125" s="182">
        <f>ROUND(G125*(P125),3)</f>
        <v>0</v>
      </c>
      <c r="T125" s="178"/>
      <c r="U125" s="178"/>
      <c r="V125" s="197"/>
      <c r="W125" s="53"/>
      <c r="Z125">
        <v>0</v>
      </c>
    </row>
    <row r="126" spans="1:26" ht="25.15" customHeight="1" x14ac:dyDescent="0.25">
      <c r="A126" s="179"/>
      <c r="B126" s="212"/>
      <c r="C126" s="180" t="s">
        <v>130</v>
      </c>
      <c r="D126" s="229" t="s">
        <v>131</v>
      </c>
      <c r="E126" s="229"/>
      <c r="F126" s="173" t="s">
        <v>116</v>
      </c>
      <c r="G126" s="175">
        <v>100</v>
      </c>
      <c r="H126" s="174"/>
      <c r="I126" s="174">
        <f>ROUND(G126*(H126),2)</f>
        <v>0</v>
      </c>
      <c r="J126" s="173">
        <f>ROUND(G126*(N126),2)</f>
        <v>238</v>
      </c>
      <c r="K126" s="178">
        <f>ROUND(G126*(O126),2)</f>
        <v>0</v>
      </c>
      <c r="L126" s="178">
        <f>ROUND(G126*(H126),2)</f>
        <v>0</v>
      </c>
      <c r="M126" s="178"/>
      <c r="N126" s="178">
        <v>2.38</v>
      </c>
      <c r="O126" s="178"/>
      <c r="P126" s="181"/>
      <c r="Q126" s="181"/>
      <c r="R126" s="181"/>
      <c r="S126" s="182">
        <f>ROUND(G126*(P126),3)</f>
        <v>0</v>
      </c>
      <c r="T126" s="178"/>
      <c r="U126" s="178"/>
      <c r="V126" s="197"/>
      <c r="W126" s="53"/>
      <c r="Z126">
        <v>0</v>
      </c>
    </row>
    <row r="127" spans="1:26" x14ac:dyDescent="0.25">
      <c r="A127" s="10"/>
      <c r="B127" s="211"/>
      <c r="C127" s="172">
        <v>946</v>
      </c>
      <c r="D127" s="230" t="s">
        <v>65</v>
      </c>
      <c r="E127" s="230"/>
      <c r="F127" s="10"/>
      <c r="G127" s="171"/>
      <c r="H127" s="138"/>
      <c r="I127" s="140">
        <f>ROUND((SUM(I124:I126))/1,2)</f>
        <v>0</v>
      </c>
      <c r="J127" s="10"/>
      <c r="K127" s="10"/>
      <c r="L127" s="10">
        <f>ROUND((SUM(L124:L126))/1,2)</f>
        <v>0</v>
      </c>
      <c r="M127" s="10">
        <f>ROUND((SUM(M124:M126))/1,2)</f>
        <v>0</v>
      </c>
      <c r="N127" s="10"/>
      <c r="O127" s="10"/>
      <c r="P127" s="191"/>
      <c r="Q127" s="1"/>
      <c r="R127" s="1"/>
      <c r="S127" s="191">
        <f>ROUND((SUM(S124:S126))/1,2)</f>
        <v>0</v>
      </c>
      <c r="T127" s="2"/>
      <c r="U127" s="2"/>
      <c r="V127" s="198">
        <f>ROUND((SUM(V124:V126))/1,2)</f>
        <v>0</v>
      </c>
      <c r="W127" s="53"/>
    </row>
    <row r="128" spans="1:26" x14ac:dyDescent="0.25">
      <c r="A128" s="1"/>
      <c r="B128" s="207"/>
      <c r="C128" s="1"/>
      <c r="D128" s="1"/>
      <c r="E128" s="1"/>
      <c r="F128" s="1"/>
      <c r="G128" s="165"/>
      <c r="H128" s="131"/>
      <c r="I128" s="13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99"/>
      <c r="W128" s="53"/>
    </row>
    <row r="129" spans="1:26" x14ac:dyDescent="0.25">
      <c r="A129" s="10"/>
      <c r="B129" s="211"/>
      <c r="C129" s="10"/>
      <c r="D129" s="231" t="s">
        <v>64</v>
      </c>
      <c r="E129" s="231"/>
      <c r="F129" s="10"/>
      <c r="G129" s="171"/>
      <c r="H129" s="138"/>
      <c r="I129" s="140">
        <f>ROUND((SUM(I123:I128))/2,2)</f>
        <v>0</v>
      </c>
      <c r="J129" s="10"/>
      <c r="K129" s="10"/>
      <c r="L129" s="10">
        <f>ROUND((SUM(L123:L128))/2,2)</f>
        <v>0</v>
      </c>
      <c r="M129" s="10">
        <f>ROUND((SUM(M123:M128))/2,2)</f>
        <v>0</v>
      </c>
      <c r="N129" s="10"/>
      <c r="O129" s="10"/>
      <c r="P129" s="191"/>
      <c r="Q129" s="1"/>
      <c r="R129" s="1"/>
      <c r="S129" s="191">
        <f>ROUND((SUM(S123:S128))/2,2)</f>
        <v>0</v>
      </c>
      <c r="T129" s="1"/>
      <c r="U129" s="1"/>
      <c r="V129" s="198">
        <f>ROUND((SUM(V123:V128))/2,2)</f>
        <v>0</v>
      </c>
      <c r="W129" s="53"/>
    </row>
    <row r="130" spans="1:26" x14ac:dyDescent="0.25">
      <c r="A130" s="1"/>
      <c r="B130" s="214"/>
      <c r="C130" s="192"/>
      <c r="D130" s="232" t="s">
        <v>66</v>
      </c>
      <c r="E130" s="232"/>
      <c r="F130" s="192"/>
      <c r="G130" s="193"/>
      <c r="H130" s="194"/>
      <c r="I130" s="194">
        <f>ROUND((SUM(I84:I129))/3,2)</f>
        <v>0</v>
      </c>
      <c r="J130" s="192"/>
      <c r="K130" s="192">
        <f>ROUND((SUM(K84:K129))/3,2)</f>
        <v>0</v>
      </c>
      <c r="L130" s="192">
        <f>ROUND((SUM(L84:L129))/3,2)</f>
        <v>0</v>
      </c>
      <c r="M130" s="192">
        <f>ROUND((SUM(M84:M129))/3,2)</f>
        <v>0</v>
      </c>
      <c r="N130" s="192"/>
      <c r="O130" s="192"/>
      <c r="P130" s="193"/>
      <c r="Q130" s="192"/>
      <c r="R130" s="192"/>
      <c r="S130" s="193">
        <f>ROUND((SUM(S84:S129))/3,2)</f>
        <v>16.649999999999999</v>
      </c>
      <c r="T130" s="192"/>
      <c r="U130" s="192"/>
      <c r="V130" s="201">
        <f>ROUND((SUM(V84:V129))/3,2)</f>
        <v>0</v>
      </c>
      <c r="W130" s="53"/>
      <c r="Z130">
        <f>(SUM(Z84:Z129))</f>
        <v>0</v>
      </c>
    </row>
  </sheetData>
  <mergeCells count="92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89:E89"/>
    <mergeCell ref="B73:V73"/>
    <mergeCell ref="H1:I1"/>
    <mergeCell ref="B75:E75"/>
    <mergeCell ref="B76:E76"/>
    <mergeCell ref="B77:E77"/>
    <mergeCell ref="I75:P75"/>
    <mergeCell ref="B62:D62"/>
    <mergeCell ref="B63:D63"/>
    <mergeCell ref="B65:D65"/>
    <mergeCell ref="B66:D66"/>
    <mergeCell ref="B67:D67"/>
    <mergeCell ref="B69:D69"/>
    <mergeCell ref="B55:D55"/>
    <mergeCell ref="B56:D56"/>
    <mergeCell ref="B57:D57"/>
    <mergeCell ref="D84:E84"/>
    <mergeCell ref="D85:E85"/>
    <mergeCell ref="D86:E86"/>
    <mergeCell ref="D87:E87"/>
    <mergeCell ref="D88:E88"/>
    <mergeCell ref="D103:E103"/>
    <mergeCell ref="D91:E91"/>
    <mergeCell ref="D92:E92"/>
    <mergeCell ref="D93:E93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17:E117"/>
    <mergeCell ref="D104:E104"/>
    <mergeCell ref="D105:E105"/>
    <mergeCell ref="D106:E106"/>
    <mergeCell ref="D107:E107"/>
    <mergeCell ref="D108:E108"/>
    <mergeCell ref="D109:E109"/>
    <mergeCell ref="D110:E110"/>
    <mergeCell ref="D112:E112"/>
    <mergeCell ref="D114:E114"/>
    <mergeCell ref="D115:E115"/>
    <mergeCell ref="D116:E116"/>
    <mergeCell ref="D126:E126"/>
    <mergeCell ref="D127:E127"/>
    <mergeCell ref="D129:E129"/>
    <mergeCell ref="D130:E130"/>
    <mergeCell ref="D118:E118"/>
    <mergeCell ref="D119:E119"/>
    <mergeCell ref="D121:E121"/>
    <mergeCell ref="D123:E123"/>
    <mergeCell ref="D124:E124"/>
    <mergeCell ref="D125:E12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3:B8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Vnútorné oplotenie v areáli škoiy / Vlastný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Rekapitulácia</vt:lpstr>
      <vt:lpstr>SO 14964</vt:lpstr>
      <vt:lpstr>'SO 14964'!Oblasť_tlače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dcterms:created xsi:type="dcterms:W3CDTF">2020-07-30T08:51:44Z</dcterms:created>
  <dcterms:modified xsi:type="dcterms:W3CDTF">2020-07-30T09:00:33Z</dcterms:modified>
</cp:coreProperties>
</file>