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Podlahy 2020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573" sheetId="3" r:id="rId3"/>
    <sheet name="Rekap 14573" sheetId="4" r:id="rId4"/>
    <sheet name="SO 14573" sheetId="5" r:id="rId5"/>
  </sheets>
  <definedNames>
    <definedName name="_xlnm.Print_Titles" localSheetId="3">'Rekap 14573'!$9:$9</definedName>
    <definedName name="_xlnm.Print_Titles" localSheetId="4">'SO 14573'!$8:$8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6" i="2"/>
  <c r="F8" i="1"/>
  <c r="J16" i="2" s="1"/>
  <c r="D8" i="1"/>
  <c r="J18" i="2" s="1"/>
  <c r="E7" i="1"/>
  <c r="E8" i="1" s="1"/>
  <c r="J17" i="2" s="1"/>
  <c r="J17" i="3"/>
  <c r="K7" i="1"/>
  <c r="I30" i="3"/>
  <c r="J30" i="3" s="1"/>
  <c r="Z50" i="5"/>
  <c r="E19" i="4"/>
  <c r="S47" i="5"/>
  <c r="F19" i="4" s="1"/>
  <c r="M47" i="5"/>
  <c r="C19" i="4" s="1"/>
  <c r="K46" i="5"/>
  <c r="J46" i="5"/>
  <c r="V46" i="5"/>
  <c r="V47" i="5" s="1"/>
  <c r="L46" i="5"/>
  <c r="I46" i="5"/>
  <c r="K45" i="5"/>
  <c r="J45" i="5"/>
  <c r="L45" i="5"/>
  <c r="I45" i="5"/>
  <c r="K44" i="5"/>
  <c r="J44" i="5"/>
  <c r="L44" i="5"/>
  <c r="L47" i="5" s="1"/>
  <c r="B19" i="4" s="1"/>
  <c r="I44" i="5"/>
  <c r="I47" i="5" s="1"/>
  <c r="D19" i="4" s="1"/>
  <c r="S41" i="5"/>
  <c r="F18" i="4" s="1"/>
  <c r="P41" i="5"/>
  <c r="E18" i="4" s="1"/>
  <c r="H41" i="5"/>
  <c r="M41" i="5"/>
  <c r="C18" i="4" s="1"/>
  <c r="K40" i="5"/>
  <c r="J40" i="5"/>
  <c r="L40" i="5"/>
  <c r="I40" i="5"/>
  <c r="K39" i="5"/>
  <c r="J39" i="5"/>
  <c r="V39" i="5"/>
  <c r="V49" i="5" s="1"/>
  <c r="F20" i="4" s="1"/>
  <c r="L39" i="5"/>
  <c r="L41" i="5" s="1"/>
  <c r="B18" i="4" s="1"/>
  <c r="I39" i="5"/>
  <c r="P36" i="5"/>
  <c r="E17" i="4" s="1"/>
  <c r="K35" i="5"/>
  <c r="J35" i="5"/>
  <c r="S35" i="5"/>
  <c r="M35" i="5"/>
  <c r="I35" i="5"/>
  <c r="K34" i="5"/>
  <c r="J34" i="5"/>
  <c r="L34" i="5"/>
  <c r="I34" i="5"/>
  <c r="K33" i="5"/>
  <c r="J33" i="5"/>
  <c r="S33" i="5"/>
  <c r="L33" i="5"/>
  <c r="I33" i="5"/>
  <c r="K32" i="5"/>
  <c r="J32" i="5"/>
  <c r="S32" i="5"/>
  <c r="S36" i="5" s="1"/>
  <c r="F17" i="4" s="1"/>
  <c r="L32" i="5"/>
  <c r="L36" i="5" s="1"/>
  <c r="B17" i="4" s="1"/>
  <c r="I32" i="5"/>
  <c r="S26" i="5"/>
  <c r="F13" i="4" s="1"/>
  <c r="P26" i="5"/>
  <c r="E13" i="4" s="1"/>
  <c r="H26" i="5"/>
  <c r="M26" i="5"/>
  <c r="C13" i="4" s="1"/>
  <c r="K25" i="5"/>
  <c r="J25" i="5"/>
  <c r="L25" i="5"/>
  <c r="L26" i="5" s="1"/>
  <c r="B13" i="4" s="1"/>
  <c r="I25" i="5"/>
  <c r="I26" i="5" s="1"/>
  <c r="D13" i="4" s="1"/>
  <c r="S22" i="5"/>
  <c r="F12" i="4" s="1"/>
  <c r="P22" i="5"/>
  <c r="E12" i="4" s="1"/>
  <c r="H22" i="5"/>
  <c r="M22" i="5"/>
  <c r="C12" i="4" s="1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L22" i="5" s="1"/>
  <c r="B12" i="4" s="1"/>
  <c r="I16" i="5"/>
  <c r="I22" i="5" s="1"/>
  <c r="D12" i="4" s="1"/>
  <c r="E11" i="4"/>
  <c r="C11" i="4"/>
  <c r="P13" i="5"/>
  <c r="P28" i="5" s="1"/>
  <c r="E14" i="4" s="1"/>
  <c r="H13" i="5"/>
  <c r="M13" i="5"/>
  <c r="M28" i="5" s="1"/>
  <c r="C14" i="4" s="1"/>
  <c r="K12" i="5"/>
  <c r="J12" i="5"/>
  <c r="S12" i="5"/>
  <c r="L12" i="5"/>
  <c r="I12" i="5"/>
  <c r="K11" i="5"/>
  <c r="K50" i="5" s="1"/>
  <c r="J11" i="5"/>
  <c r="S11" i="5"/>
  <c r="L11" i="5"/>
  <c r="I11" i="5"/>
  <c r="J20" i="3"/>
  <c r="I41" i="5" l="1"/>
  <c r="D18" i="4" s="1"/>
  <c r="J20" i="2"/>
  <c r="L13" i="5"/>
  <c r="B11" i="4" s="1"/>
  <c r="S13" i="5"/>
  <c r="F11" i="4" s="1"/>
  <c r="L28" i="5"/>
  <c r="B14" i="4" s="1"/>
  <c r="D16" i="3" s="1"/>
  <c r="D16" i="2" s="1"/>
  <c r="I36" i="5"/>
  <c r="D17" i="4" s="1"/>
  <c r="M36" i="5"/>
  <c r="C17" i="4" s="1"/>
  <c r="L49" i="5"/>
  <c r="B20" i="4" s="1"/>
  <c r="S49" i="5"/>
  <c r="E20" i="4" s="1"/>
  <c r="V50" i="5"/>
  <c r="F22" i="4" s="1"/>
  <c r="I13" i="5"/>
  <c r="D11" i="4" s="1"/>
  <c r="H28" i="5"/>
  <c r="S28" i="5"/>
  <c r="F14" i="4" s="1"/>
  <c r="H36" i="5"/>
  <c r="H49" i="5"/>
  <c r="D17" i="3"/>
  <c r="D17" i="2" s="1"/>
  <c r="E16" i="3"/>
  <c r="I28" i="5" l="1"/>
  <c r="D14" i="4" s="1"/>
  <c r="F16" i="3" s="1"/>
  <c r="F16" i="2" s="1"/>
  <c r="S50" i="5"/>
  <c r="E22" i="4" s="1"/>
  <c r="I49" i="5"/>
  <c r="D20" i="4" s="1"/>
  <c r="F17" i="3" s="1"/>
  <c r="F17" i="2" s="1"/>
  <c r="M49" i="5"/>
  <c r="I50" i="5"/>
  <c r="L50" i="5"/>
  <c r="B22" i="4" s="1"/>
  <c r="D22" i="4" l="1"/>
  <c r="B7" i="1"/>
  <c r="F20" i="2"/>
  <c r="C20" i="4"/>
  <c r="E17" i="3" s="1"/>
  <c r="E17" i="2" s="1"/>
  <c r="M50" i="5"/>
  <c r="C22" i="4" s="1"/>
  <c r="H50" i="5"/>
  <c r="F22" i="3"/>
  <c r="F22" i="2" s="1"/>
  <c r="J23" i="3"/>
  <c r="J23" i="2" s="1"/>
  <c r="F20" i="3"/>
  <c r="F24" i="3"/>
  <c r="F24" i="2" s="1"/>
  <c r="J24" i="3"/>
  <c r="J24" i="2" s="1"/>
  <c r="F23" i="3"/>
  <c r="F23" i="2" s="1"/>
  <c r="J22" i="3"/>
  <c r="J26" i="3" l="1"/>
  <c r="C7" i="1" s="1"/>
  <c r="C8" i="1" s="1"/>
  <c r="J22" i="2"/>
  <c r="J26" i="2" s="1"/>
  <c r="J28" i="2" s="1"/>
  <c r="B8" i="1"/>
  <c r="G7" i="1"/>
  <c r="G8" i="1" s="1"/>
  <c r="J28" i="3"/>
  <c r="B9" i="1" l="1"/>
  <c r="B10" i="1"/>
  <c r="I29" i="3"/>
  <c r="J29" i="3" s="1"/>
  <c r="J31" i="3" s="1"/>
  <c r="G10" i="1" l="1"/>
  <c r="G11" i="1" s="1"/>
  <c r="I30" i="2"/>
  <c r="J30" i="2" s="1"/>
  <c r="I29" i="2"/>
  <c r="J29" i="2" s="1"/>
  <c r="J31" i="2" s="1"/>
  <c r="G9" i="1"/>
</calcChain>
</file>

<file path=xl/sharedStrings.xml><?xml version="1.0" encoding="utf-8"?>
<sst xmlns="http://schemas.openxmlformats.org/spreadsheetml/2006/main" count="265" uniqueCount="139">
  <si>
    <t>Rekapitulácia rozpočtu</t>
  </si>
  <si>
    <t>Stavba Výmena podláh v 5-tich triedach pavilónu č. 2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</si>
  <si>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</si>
  <si>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</si>
  <si>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</si>
  <si>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</si>
  <si>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</si>
  <si>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</si>
  <si>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</si>
  <si>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</si>
  <si>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</si>
  <si>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</si>
  <si>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</si>
  <si>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</si>
  <si>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</si>
  <si>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</si>
  <si>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</si>
  <si>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</si>
  <si>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</si>
  <si>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</si>
  <si>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27.01.2020</t>
  </si>
  <si>
    <t>Odberateľ: ZŠ Kukučínova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</si>
  <si>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</si>
  <si>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</si>
  <si>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</si>
  <si>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</si>
  <si>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</si>
  <si>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</si>
  <si>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</si>
  <si>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</si>
  <si>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</si>
  <si>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</si>
  <si>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</si>
  <si>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</si>
  <si>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</si>
  <si>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</si>
  <si>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</si>
  <si>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</si>
  <si>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</si>
  <si>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</si>
  <si>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</si>
  <si>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</si>
  <si>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</si>
  <si>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</si>
  <si>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</si>
  <si>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</si>
  <si>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</si>
  <si>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</si>
  <si>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</si>
  <si>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</si>
  <si>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</si>
  <si>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</si>
  <si>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</si>
  <si>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</si>
  <si>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</si>
  <si>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</si>
  <si>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</si>
  <si>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</si>
  <si>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</si>
  <si>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</si>
  <si>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</si>
  <si>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</si>
  <si>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27.01.2020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</si>
  <si>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</si>
  <si>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</si>
  <si>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</si>
  <si>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</si>
  <si>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</si>
  <si>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</si>
  <si>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PODLAHY A OBKLADY KERAMICKÉ-DLAŽBY</t>
  </si>
  <si>
    <t>PODLAHY VLYSOVÉ A PARKETOVÉ</t>
  </si>
  <si>
    <t>PODLAHY POVLAKOVÉ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</si>
  <si>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</si>
  <si>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</si>
  <si>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</si>
  <si>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</si>
  <si>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</si>
  <si>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</si>
  <si>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</si>
  <si>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</si>
  <si>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</si>
  <si>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</si>
  <si>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</si>
  <si>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</si>
  <si>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Výmena podláh v 5-tich triedach pavilónu č. 2</t>
  </si>
  <si>
    <t xml:space="preserve"> 11/A 1</t>
  </si>
  <si>
    <t xml:space="preserve"> 632451032</t>
  </si>
  <si>
    <t>Vyrovnávací poter stropov MC 15 hr 30 mm - vyrovnanie podlahy po vybúraní existujúcich nášľapných vrstiev</t>
  </si>
  <si>
    <t>m2</t>
  </si>
  <si>
    <t xml:space="preserve"> 14/C 1</t>
  </si>
  <si>
    <t xml:space="preserve"> 632902211</t>
  </si>
  <si>
    <t>Penetračný náter zatvrdnutého povrchu betónových mazanín pod keramickú dlažbu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</si>
  <si>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</si>
  <si>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</si>
  <si>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</si>
  <si>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</si>
  <si>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</si>
  <si>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</si>
  <si>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13/B 1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</si>
  <si>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</si>
  <si>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</si>
  <si>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</si>
  <si>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</si>
  <si>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</si>
  <si>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</si>
  <si>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</si>
  <si>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</si>
  <si>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</si>
  <si>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 xml:space="preserve"> 999281111</t>
  </si>
  <si>
    <t>Presun hmôt pre opravy a údržbu objektov vrátane vonkajších plášťov výšky do 25 m</t>
  </si>
  <si>
    <t>771/A 1</t>
  </si>
  <si>
    <t xml:space="preserve"> 771445019</t>
  </si>
  <si>
    <t>Montáž soklíkov z obkladačiek hutných,keramických do tmelu,rovné 300x100 mm,výška 100 mm</t>
  </si>
  <si>
    <t>m</t>
  </si>
  <si>
    <t xml:space="preserve"> 771577155</t>
  </si>
  <si>
    <t>Montáž podláh z dlaždíc keram. ukladanie do tmelu flexibil., protišmykových 300 x 300 mm, vrátane škárovania</t>
  </si>
  <si>
    <t xml:space="preserve"> 998771102</t>
  </si>
  <si>
    <t>Presun hmôt pre podlahy z dlaždíc v objektoch výšky nad 6 do 12 m</t>
  </si>
  <si>
    <t>S/S70</t>
  </si>
  <si>
    <t xml:space="preserve"> 5976498290</t>
  </si>
  <si>
    <t>M2</t>
  </si>
  <si>
    <t>775/A 2</t>
  </si>
  <si>
    <t xml:space="preserve"> 775411820</t>
  </si>
  <si>
    <t>Demontáž soklíkov alebo líšt drevených priskrutkovaných</t>
  </si>
  <si>
    <t xml:space="preserve"> 775511800</t>
  </si>
  <si>
    <t>Demontáž podláh vlysových a parketových tabúľ lepených vrátane líšt</t>
  </si>
  <si>
    <t xml:space="preserve"> 998776202</t>
  </si>
  <si>
    <t>Presun hmôt pre podlahy povlakové v objektoch výšky nad  6 do 12 m</t>
  </si>
  <si>
    <t>775/B 2</t>
  </si>
  <si>
    <t xml:space="preserve"> 776401800</t>
  </si>
  <si>
    <t>Demontáž soklíkov alebo líšt gumových alebo z PVC</t>
  </si>
  <si>
    <t xml:space="preserve"> 776511820</t>
  </si>
  <si>
    <t>Odstránenie povlakových podláh z nášľapnej plochy lepených s podložkou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</si>
  <si>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</si>
  <si>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</si>
  <si>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</si>
  <si>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</si>
  <si>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</si>
  <si>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Dlaždice keramické  300x300 mm protišmykové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</si>
</sst>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12" sqref="A12:XFD19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14573'!I50-Rekapitulácia!D7</f>
        <v>0</v>
      </c>
      <c r="C7" s="69">
        <f>'Kryci_list 14573'!J26</f>
        <v>0</v>
      </c>
      <c r="D7" s="69">
        <v>0</v>
      </c>
      <c r="E7" s="69">
        <f>'Kryci_list 14573'!J17</f>
        <v>0</v>
      </c>
      <c r="F7" s="69">
        <v>0</v>
      </c>
      <c r="G7" s="69">
        <f>B7+C7+D7+E7+F7</f>
        <v>0</v>
      </c>
      <c r="K7">
        <f>'SO 14573'!K50</f>
        <v>0</v>
      </c>
      <c r="Q7">
        <v>30.126000000000001</v>
      </c>
    </row>
    <row r="8" spans="1:26" x14ac:dyDescent="0.25">
      <c r="A8" s="187" t="s">
        <v>133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134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135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136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0"/>
      <c r="B21" s="184"/>
      <c r="C21" s="184"/>
      <c r="D21" s="184"/>
      <c r="E21" s="184"/>
      <c r="F21" s="184"/>
      <c r="G21" s="184"/>
    </row>
    <row r="22" spans="1:7" x14ac:dyDescent="0.25">
      <c r="A22" s="10"/>
      <c r="B22" s="184"/>
      <c r="C22" s="184"/>
      <c r="D22" s="184"/>
      <c r="E22" s="184"/>
      <c r="F22" s="184"/>
      <c r="G22" s="184"/>
    </row>
    <row r="23" spans="1:7" x14ac:dyDescent="0.25">
      <c r="A23" s="10"/>
      <c r="B23" s="184"/>
      <c r="C23" s="184"/>
      <c r="D23" s="184"/>
      <c r="E23" s="184"/>
      <c r="F23" s="184"/>
      <c r="G23" s="184"/>
    </row>
    <row r="24" spans="1:7" x14ac:dyDescent="0.25">
      <c r="A24" s="10"/>
      <c r="B24" s="184"/>
      <c r="C24" s="184"/>
      <c r="D24" s="184"/>
      <c r="E24" s="184"/>
      <c r="F24" s="184"/>
      <c r="G24" s="184"/>
    </row>
    <row r="25" spans="1:7" x14ac:dyDescent="0.25">
      <c r="A25" s="10"/>
      <c r="B25" s="184"/>
      <c r="C25" s="184"/>
      <c r="D25" s="184"/>
      <c r="E25" s="184"/>
      <c r="F25" s="184"/>
      <c r="G25" s="184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A40" s="1"/>
      <c r="B40" s="143"/>
      <c r="C40" s="143"/>
      <c r="D40" s="143"/>
      <c r="E40" s="143"/>
      <c r="F40" s="143"/>
      <c r="G40" s="143"/>
    </row>
    <row r="41" spans="1:7" x14ac:dyDescent="0.25">
      <c r="A41" s="1"/>
      <c r="B41" s="143"/>
      <c r="C41" s="143"/>
      <c r="D41" s="143"/>
      <c r="E41" s="143"/>
      <c r="F41" s="143"/>
      <c r="G41" s="143"/>
    </row>
    <row r="42" spans="1:7" x14ac:dyDescent="0.25">
      <c r="A42" s="1"/>
      <c r="B42" s="143"/>
      <c r="C42" s="143"/>
      <c r="D42" s="143"/>
      <c r="E42" s="143"/>
      <c r="F42" s="143"/>
      <c r="G42" s="143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  <row r="91" spans="2:7" x14ac:dyDescent="0.25">
      <c r="B91" s="182"/>
      <c r="C91" s="182"/>
      <c r="D91" s="182"/>
      <c r="E91" s="182"/>
      <c r="F91" s="182"/>
      <c r="G91" s="182"/>
    </row>
    <row r="92" spans="2:7" x14ac:dyDescent="0.25">
      <c r="B92" s="182"/>
      <c r="C92" s="182"/>
      <c r="D92" s="182"/>
      <c r="E92" s="182"/>
      <c r="F92" s="182"/>
      <c r="G92" s="182"/>
    </row>
    <row r="93" spans="2:7" x14ac:dyDescent="0.25">
      <c r="B93" s="182"/>
      <c r="C93" s="182"/>
      <c r="D93" s="182"/>
      <c r="E93" s="182"/>
      <c r="F93" s="182"/>
      <c r="G93" s="182"/>
    </row>
    <row r="94" spans="2:7" x14ac:dyDescent="0.25">
      <c r="B94" s="182"/>
      <c r="C94" s="182"/>
      <c r="D94" s="182"/>
      <c r="E94" s="182"/>
      <c r="F94" s="182"/>
      <c r="G94" s="182"/>
    </row>
    <row r="95" spans="2:7" x14ac:dyDescent="0.25">
      <c r="B95" s="182"/>
      <c r="C95" s="182"/>
      <c r="D95" s="182"/>
      <c r="E95" s="182"/>
      <c r="F95" s="182"/>
      <c r="G95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14573'!D16</f>
        <v>0</v>
      </c>
      <c r="E16" s="89">
        <f>'Kryci_list 14573'!E16</f>
        <v>0</v>
      </c>
      <c r="F16" s="98">
        <f>'Kryci_list 14573'!F16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14573'!D17</f>
        <v>0</v>
      </c>
      <c r="E17" s="68">
        <f>'Kryci_list 14573'!E17</f>
        <v>0</v>
      </c>
      <c r="F17" s="73">
        <f>'Kryci_list 14573'!F17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14573'!D18</f>
        <v>0</v>
      </c>
      <c r="E18" s="69">
        <f>'Kryci_list 14573'!E18</f>
        <v>0</v>
      </c>
      <c r="F18" s="74">
        <f>'Kryci_list 14573'!F18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14573'!F22</f>
        <v>0</v>
      </c>
      <c r="G22" s="52">
        <v>16</v>
      </c>
      <c r="H22" s="107" t="s">
        <v>50</v>
      </c>
      <c r="I22" s="121"/>
      <c r="J22" s="118">
        <f>'Kryci_list 14573'!J22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14573'!F23</f>
        <v>0</v>
      </c>
      <c r="G23" s="53">
        <v>17</v>
      </c>
      <c r="H23" s="108" t="s">
        <v>51</v>
      </c>
      <c r="I23" s="121"/>
      <c r="J23" s="119">
        <f>'Kryci_list 14573'!J23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14573'!F24</f>
        <v>0</v>
      </c>
      <c r="G24" s="53">
        <v>18</v>
      </c>
      <c r="H24" s="108" t="s">
        <v>52</v>
      </c>
      <c r="I24" s="121"/>
      <c r="J24" s="119">
        <f>'Kryci_list 14573'!J24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14573'!B14</f>
        <v>0</v>
      </c>
      <c r="E16" s="89">
        <f>'Rekap 14573'!C14</f>
        <v>0</v>
      </c>
      <c r="F16" s="98">
        <f>'Rekap 14573'!D14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14573'!B20</f>
        <v>0</v>
      </c>
      <c r="E17" s="68">
        <f>'Rekap 14573'!C20</f>
        <v>0</v>
      </c>
      <c r="F17" s="73">
        <f>'Rekap 14573'!D20</f>
        <v>0</v>
      </c>
      <c r="G17" s="53">
        <v>7</v>
      </c>
      <c r="H17" s="108" t="s">
        <v>34</v>
      </c>
      <c r="I17" s="121"/>
      <c r="J17" s="119">
        <f>'SO 14573'!Z50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14573'!K9:'SO 14573'!K49)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14573'!K9:'SO 14573'!K49)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14573'!L13</f>
        <v>0</v>
      </c>
      <c r="C11" s="151">
        <f>'SO 14573'!M13</f>
        <v>0</v>
      </c>
      <c r="D11" s="151">
        <f>'SO 14573'!I13</f>
        <v>0</v>
      </c>
      <c r="E11" s="152">
        <f>'SO 14573'!P13</f>
        <v>7.0000000000000007E-2</v>
      </c>
      <c r="F11" s="152">
        <f>'SO 14573'!S13</f>
        <v>19.84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14573'!L22</f>
        <v>0</v>
      </c>
      <c r="C12" s="151">
        <f>'SO 14573'!M22</f>
        <v>0</v>
      </c>
      <c r="D12" s="151">
        <f>'SO 14573'!I22</f>
        <v>0</v>
      </c>
      <c r="E12" s="152">
        <f>'SO 14573'!P22</f>
        <v>0</v>
      </c>
      <c r="F12" s="152">
        <f>'SO 14573'!S22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14573'!L26</f>
        <v>0</v>
      </c>
      <c r="C13" s="151">
        <f>'SO 14573'!M26</f>
        <v>0</v>
      </c>
      <c r="D13" s="151">
        <f>'SO 14573'!I26</f>
        <v>0</v>
      </c>
      <c r="E13" s="152">
        <f>'SO 14573'!P26</f>
        <v>0</v>
      </c>
      <c r="F13" s="152">
        <f>'SO 14573'!S26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2" t="s">
        <v>64</v>
      </c>
      <c r="B14" s="153">
        <f>'SO 14573'!L28</f>
        <v>0</v>
      </c>
      <c r="C14" s="153">
        <f>'SO 14573'!M28</f>
        <v>0</v>
      </c>
      <c r="D14" s="153">
        <f>'SO 14573'!I28</f>
        <v>0</v>
      </c>
      <c r="E14" s="154">
        <f>'SO 14573'!P28</f>
        <v>7.0000000000000007E-2</v>
      </c>
      <c r="F14" s="154">
        <f>'SO 14573'!S28</f>
        <v>19.84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2" t="s">
        <v>68</v>
      </c>
      <c r="B16" s="153"/>
      <c r="C16" s="151"/>
      <c r="D16" s="151"/>
      <c r="E16" s="152"/>
      <c r="F16" s="152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69</v>
      </c>
      <c r="B17" s="151">
        <f>'SO 14573'!L36</f>
        <v>0</v>
      </c>
      <c r="C17" s="151">
        <f>'SO 14573'!M36</f>
        <v>0</v>
      </c>
      <c r="D17" s="151">
        <f>'SO 14573'!I36</f>
        <v>0</v>
      </c>
      <c r="E17" s="152">
        <f>'SO 14573'!P36</f>
        <v>0.02</v>
      </c>
      <c r="F17" s="152">
        <f>'SO 14573'!S36</f>
        <v>5.41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70</v>
      </c>
      <c r="B18" s="151">
        <f>'SO 14573'!L41</f>
        <v>0</v>
      </c>
      <c r="C18" s="151">
        <f>'SO 14573'!M41</f>
        <v>0</v>
      </c>
      <c r="D18" s="151">
        <f>'SO 14573'!I41</f>
        <v>0</v>
      </c>
      <c r="E18" s="152">
        <f>'SO 14573'!P41</f>
        <v>0</v>
      </c>
      <c r="F18" s="152">
        <f>'SO 14573'!S41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71</v>
      </c>
      <c r="B19" s="151">
        <f>'SO 14573'!L47</f>
        <v>0</v>
      </c>
      <c r="C19" s="151">
        <f>'SO 14573'!M47</f>
        <v>0</v>
      </c>
      <c r="D19" s="151">
        <f>'SO 14573'!I47</f>
        <v>0</v>
      </c>
      <c r="E19" s="152">
        <f>'SO 14573'!P47</f>
        <v>0</v>
      </c>
      <c r="F19" s="152">
        <f>'SO 14573'!S47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68</v>
      </c>
      <c r="B20" s="153">
        <f>'SO 14573'!L49</f>
        <v>0</v>
      </c>
      <c r="C20" s="153">
        <f>'SO 14573'!M49</f>
        <v>0</v>
      </c>
      <c r="D20" s="153">
        <f>'SO 14573'!I49</f>
        <v>0</v>
      </c>
      <c r="E20" s="154">
        <f>'SO 14573'!S49</f>
        <v>5.41</v>
      </c>
      <c r="F20" s="154">
        <f>'SO 14573'!V49</f>
        <v>0.1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72</v>
      </c>
      <c r="B22" s="153">
        <f>'SO 14573'!L50</f>
        <v>0</v>
      </c>
      <c r="C22" s="153">
        <f>'SO 14573'!M50</f>
        <v>0</v>
      </c>
      <c r="D22" s="153">
        <f>'SO 14573'!I50</f>
        <v>0</v>
      </c>
      <c r="E22" s="154">
        <f>'SO 14573'!S50</f>
        <v>25.25</v>
      </c>
      <c r="F22" s="154">
        <f>'SO 14573'!V50</f>
        <v>0.1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pane ySplit="8" topLeftCell="A42" activePane="bottomLeft" state="frozen"/>
      <selection pane="bottomLeft" activeCell="G47" sqref="G11:G4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73</v>
      </c>
      <c r="B8" s="162" t="s">
        <v>74</v>
      </c>
      <c r="C8" s="162" t="s">
        <v>75</v>
      </c>
      <c r="D8" s="162" t="s">
        <v>76</v>
      </c>
      <c r="E8" s="162" t="s">
        <v>77</v>
      </c>
      <c r="F8" s="162" t="s">
        <v>78</v>
      </c>
      <c r="G8" s="162" t="s">
        <v>79</v>
      </c>
      <c r="H8" s="162" t="s">
        <v>54</v>
      </c>
      <c r="I8" s="162" t="s">
        <v>80</v>
      </c>
      <c r="J8" s="162"/>
      <c r="K8" s="162"/>
      <c r="L8" s="162"/>
      <c r="M8" s="162"/>
      <c r="N8" s="162"/>
      <c r="O8" s="162"/>
      <c r="P8" s="162" t="s">
        <v>81</v>
      </c>
      <c r="Q8" s="156"/>
      <c r="R8" s="156"/>
      <c r="S8" s="162" t="s">
        <v>82</v>
      </c>
      <c r="T8" s="158"/>
      <c r="U8" s="158"/>
      <c r="V8" s="164" t="s">
        <v>83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85</v>
      </c>
      <c r="C11" s="173" t="s">
        <v>86</v>
      </c>
      <c r="D11" s="169" t="s">
        <v>87</v>
      </c>
      <c r="E11" s="169" t="s">
        <v>88</v>
      </c>
      <c r="F11" s="170">
        <v>300</v>
      </c>
      <c r="G11" s="171"/>
      <c r="H11" s="171"/>
      <c r="I11" s="171">
        <f>ROUND(F11*(G11+H11),2)</f>
        <v>0</v>
      </c>
      <c r="J11" s="169">
        <f>ROUND(F11*(N11),2)</f>
        <v>1977</v>
      </c>
      <c r="K11" s="1">
        <f>ROUND(F11*(O11),2)</f>
        <v>0</v>
      </c>
      <c r="L11" s="1">
        <f>ROUND(F11*(G11),2)</f>
        <v>0</v>
      </c>
      <c r="M11" s="1"/>
      <c r="N11" s="1">
        <v>6.59</v>
      </c>
      <c r="O11" s="1"/>
      <c r="P11" s="168">
        <v>6.5519999999999995E-2</v>
      </c>
      <c r="Q11" s="174"/>
      <c r="R11" s="174">
        <v>6.5519999999999995E-2</v>
      </c>
      <c r="S11" s="150">
        <f>ROUND(F11*(R11),3)</f>
        <v>19.655999999999999</v>
      </c>
      <c r="V11" s="175"/>
      <c r="Z11">
        <v>0</v>
      </c>
    </row>
    <row r="12" spans="1:26" ht="24.95" customHeight="1" x14ac:dyDescent="0.25">
      <c r="A12" s="172"/>
      <c r="B12" s="169" t="s">
        <v>89</v>
      </c>
      <c r="C12" s="173" t="s">
        <v>90</v>
      </c>
      <c r="D12" s="169" t="s">
        <v>91</v>
      </c>
      <c r="E12" s="169" t="s">
        <v>88</v>
      </c>
      <c r="F12" s="170">
        <v>300</v>
      </c>
      <c r="G12" s="171"/>
      <c r="H12" s="171"/>
      <c r="I12" s="171">
        <f>ROUND(F12*(G12+H12),2)</f>
        <v>0</v>
      </c>
      <c r="J12" s="169">
        <f>ROUND(F12*(N12),2)</f>
        <v>273</v>
      </c>
      <c r="K12" s="1">
        <f>ROUND(F12*(O12),2)</f>
        <v>0</v>
      </c>
      <c r="L12" s="1">
        <f>ROUND(F12*(G12),2)</f>
        <v>0</v>
      </c>
      <c r="M12" s="1"/>
      <c r="N12" s="1">
        <v>0.91</v>
      </c>
      <c r="O12" s="1"/>
      <c r="P12" s="168">
        <v>6.0000000000000006E-4</v>
      </c>
      <c r="Q12" s="174"/>
      <c r="R12" s="174">
        <v>6.0000000000000006E-4</v>
      </c>
      <c r="S12" s="150">
        <f>ROUND(F12*(R12),3)</f>
        <v>0.18</v>
      </c>
      <c r="V12" s="175"/>
      <c r="Z12">
        <v>0</v>
      </c>
    </row>
    <row r="13" spans="1:26" x14ac:dyDescent="0.25">
      <c r="A13" s="150"/>
      <c r="B13" s="150"/>
      <c r="C13" s="150"/>
      <c r="D13" s="150" t="s">
        <v>65</v>
      </c>
      <c r="E13" s="150"/>
      <c r="F13" s="168"/>
      <c r="G13" s="153"/>
      <c r="H13" s="153">
        <f>ROUND((SUM(M10:M12))/1,2)</f>
        <v>0</v>
      </c>
      <c r="I13" s="153">
        <f>ROUND((SUM(I10:I12))/1,2)</f>
        <v>0</v>
      </c>
      <c r="J13" s="150"/>
      <c r="K13" s="150"/>
      <c r="L13" s="150">
        <f>ROUND((SUM(L10:L12))/1,2)</f>
        <v>0</v>
      </c>
      <c r="M13" s="150">
        <f>ROUND((SUM(M10:M12))/1,2)</f>
        <v>0</v>
      </c>
      <c r="N13" s="150"/>
      <c r="O13" s="150"/>
      <c r="P13" s="176">
        <f>ROUND((SUM(P10:P12))/1,2)</f>
        <v>7.0000000000000007E-2</v>
      </c>
      <c r="Q13" s="147"/>
      <c r="R13" s="147"/>
      <c r="S13" s="176">
        <f>ROUND((SUM(S10:S12))/1,2)</f>
        <v>19.84</v>
      </c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"/>
      <c r="C14" s="1"/>
      <c r="D14" s="1"/>
      <c r="E14" s="1"/>
      <c r="F14" s="161"/>
      <c r="G14" s="143"/>
      <c r="H14" s="143"/>
      <c r="I14" s="143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0"/>
      <c r="B15" s="150"/>
      <c r="C15" s="150"/>
      <c r="D15" s="150" t="s">
        <v>66</v>
      </c>
      <c r="E15" s="150"/>
      <c r="F15" s="168"/>
      <c r="G15" s="151"/>
      <c r="H15" s="151"/>
      <c r="I15" s="151"/>
      <c r="J15" s="150"/>
      <c r="K15" s="150"/>
      <c r="L15" s="150"/>
      <c r="M15" s="150"/>
      <c r="N15" s="150"/>
      <c r="O15" s="150"/>
      <c r="P15" s="150"/>
      <c r="Q15" s="147"/>
      <c r="R15" s="147"/>
      <c r="S15" s="150"/>
      <c r="T15" s="147"/>
      <c r="U15" s="147"/>
      <c r="V15" s="147"/>
      <c r="W15" s="147"/>
      <c r="X15" s="147"/>
      <c r="Y15" s="147"/>
      <c r="Z15" s="147"/>
    </row>
    <row r="16" spans="1:26" ht="24.95" customHeight="1" x14ac:dyDescent="0.25">
      <c r="A16" s="172"/>
      <c r="B16" s="169" t="s">
        <v>92</v>
      </c>
      <c r="C16" s="173" t="s">
        <v>93</v>
      </c>
      <c r="D16" s="169" t="s">
        <v>94</v>
      </c>
      <c r="E16" s="169" t="s">
        <v>95</v>
      </c>
      <c r="F16" s="170">
        <v>1.07</v>
      </c>
      <c r="G16" s="171"/>
      <c r="H16" s="171"/>
      <c r="I16" s="171">
        <f t="shared" ref="I16:I21" si="0">ROUND(F16*(G16+H16),2)</f>
        <v>0</v>
      </c>
      <c r="J16" s="169">
        <f t="shared" ref="J16:J21" si="1">ROUND(F16*(N16),2)</f>
        <v>5.13</v>
      </c>
      <c r="K16" s="1">
        <f t="shared" ref="K16:K21" si="2">ROUND(F16*(O16),2)</f>
        <v>0</v>
      </c>
      <c r="L16" s="1">
        <f t="shared" ref="L16:L21" si="3">ROUND(F16*(G16),2)</f>
        <v>0</v>
      </c>
      <c r="M16" s="1"/>
      <c r="N16" s="1">
        <v>4.79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92</v>
      </c>
      <c r="C17" s="173" t="s">
        <v>96</v>
      </c>
      <c r="D17" s="169" t="s">
        <v>97</v>
      </c>
      <c r="E17" s="169" t="s">
        <v>95</v>
      </c>
      <c r="F17" s="170">
        <v>10.7</v>
      </c>
      <c r="G17" s="171"/>
      <c r="H17" s="171"/>
      <c r="I17" s="171">
        <f t="shared" si="0"/>
        <v>0</v>
      </c>
      <c r="J17" s="169">
        <f t="shared" si="1"/>
        <v>5.99</v>
      </c>
      <c r="K17" s="1">
        <f t="shared" si="2"/>
        <v>0</v>
      </c>
      <c r="L17" s="1">
        <f t="shared" si="3"/>
        <v>0</v>
      </c>
      <c r="M17" s="1"/>
      <c r="N17" s="1">
        <v>0.56000000000000005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98</v>
      </c>
      <c r="C18" s="173" t="s">
        <v>99</v>
      </c>
      <c r="D18" s="169" t="s">
        <v>100</v>
      </c>
      <c r="E18" s="169" t="s">
        <v>95</v>
      </c>
      <c r="F18" s="170">
        <v>1.07</v>
      </c>
      <c r="G18" s="171"/>
      <c r="H18" s="171"/>
      <c r="I18" s="171">
        <f t="shared" si="0"/>
        <v>0</v>
      </c>
      <c r="J18" s="169">
        <f t="shared" si="1"/>
        <v>9.48</v>
      </c>
      <c r="K18" s="1">
        <f t="shared" si="2"/>
        <v>0</v>
      </c>
      <c r="L18" s="1">
        <f t="shared" si="3"/>
        <v>0</v>
      </c>
      <c r="M18" s="1"/>
      <c r="N18" s="1">
        <v>8.86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98</v>
      </c>
      <c r="C19" s="173" t="s">
        <v>101</v>
      </c>
      <c r="D19" s="169" t="s">
        <v>102</v>
      </c>
      <c r="E19" s="169" t="s">
        <v>95</v>
      </c>
      <c r="F19" s="170">
        <v>1.07</v>
      </c>
      <c r="G19" s="171"/>
      <c r="H19" s="171"/>
      <c r="I19" s="171">
        <f t="shared" si="0"/>
        <v>0</v>
      </c>
      <c r="J19" s="169">
        <f t="shared" si="1"/>
        <v>9.57</v>
      </c>
      <c r="K19" s="1">
        <f t="shared" si="2"/>
        <v>0</v>
      </c>
      <c r="L19" s="1">
        <f t="shared" si="3"/>
        <v>0</v>
      </c>
      <c r="M19" s="1"/>
      <c r="N19" s="1">
        <v>8.94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98</v>
      </c>
      <c r="C20" s="173" t="s">
        <v>103</v>
      </c>
      <c r="D20" s="169" t="s">
        <v>104</v>
      </c>
      <c r="E20" s="169" t="s">
        <v>95</v>
      </c>
      <c r="F20" s="170">
        <v>0.34</v>
      </c>
      <c r="G20" s="171"/>
      <c r="H20" s="171"/>
      <c r="I20" s="171">
        <f t="shared" si="0"/>
        <v>0</v>
      </c>
      <c r="J20" s="169">
        <f t="shared" si="1"/>
        <v>0.34</v>
      </c>
      <c r="K20" s="1">
        <f t="shared" si="2"/>
        <v>0</v>
      </c>
      <c r="L20" s="1">
        <f t="shared" si="3"/>
        <v>0</v>
      </c>
      <c r="M20" s="1"/>
      <c r="N20" s="1">
        <v>1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98</v>
      </c>
      <c r="C21" s="173" t="s">
        <v>105</v>
      </c>
      <c r="D21" s="169" t="s">
        <v>106</v>
      </c>
      <c r="E21" s="169" t="s">
        <v>107</v>
      </c>
      <c r="F21" s="170">
        <v>1.07</v>
      </c>
      <c r="G21" s="171"/>
      <c r="H21" s="171"/>
      <c r="I21" s="171">
        <f t="shared" si="0"/>
        <v>0</v>
      </c>
      <c r="J21" s="169">
        <f t="shared" si="1"/>
        <v>21.4</v>
      </c>
      <c r="K21" s="1">
        <f t="shared" si="2"/>
        <v>0</v>
      </c>
      <c r="L21" s="1">
        <f t="shared" si="3"/>
        <v>0</v>
      </c>
      <c r="M21" s="1"/>
      <c r="N21" s="1">
        <v>20</v>
      </c>
      <c r="O21" s="1"/>
      <c r="P21" s="161"/>
      <c r="Q21" s="174"/>
      <c r="R21" s="174"/>
      <c r="S21" s="150"/>
      <c r="V21" s="175"/>
      <c r="Z21">
        <v>0</v>
      </c>
    </row>
    <row r="22" spans="1:26" x14ac:dyDescent="0.25">
      <c r="A22" s="150"/>
      <c r="B22" s="150"/>
      <c r="C22" s="150"/>
      <c r="D22" s="150" t="s">
        <v>66</v>
      </c>
      <c r="E22" s="150"/>
      <c r="F22" s="168"/>
      <c r="G22" s="153"/>
      <c r="H22" s="153">
        <f>ROUND((SUM(M15:M21))/1,2)</f>
        <v>0</v>
      </c>
      <c r="I22" s="153">
        <f>ROUND((SUM(I15:I21))/1,2)</f>
        <v>0</v>
      </c>
      <c r="J22" s="150"/>
      <c r="K22" s="150"/>
      <c r="L22" s="150">
        <f>ROUND((SUM(L15:L21))/1,2)</f>
        <v>0</v>
      </c>
      <c r="M22" s="150">
        <f>ROUND((SUM(M15:M21))/1,2)</f>
        <v>0</v>
      </c>
      <c r="N22" s="150"/>
      <c r="O22" s="150"/>
      <c r="P22" s="176">
        <f>ROUND((SUM(P15:P21))/1,2)</f>
        <v>0</v>
      </c>
      <c r="Q22" s="147"/>
      <c r="R22" s="147"/>
      <c r="S22" s="176">
        <f>ROUND((SUM(S15:S21))/1,2)</f>
        <v>0</v>
      </c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150" t="s">
        <v>67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 x14ac:dyDescent="0.25">
      <c r="A25" s="172"/>
      <c r="B25" s="169" t="s">
        <v>89</v>
      </c>
      <c r="C25" s="173" t="s">
        <v>108</v>
      </c>
      <c r="D25" s="169" t="s">
        <v>109</v>
      </c>
      <c r="E25" s="169" t="s">
        <v>95</v>
      </c>
      <c r="F25" s="170">
        <v>19.835999999999999</v>
      </c>
      <c r="G25" s="171"/>
      <c r="H25" s="171"/>
      <c r="I25" s="171">
        <f>ROUND(F25*(G25+H25),2)</f>
        <v>0</v>
      </c>
      <c r="J25" s="169">
        <f>ROUND(F25*(N25),2)</f>
        <v>608.57000000000005</v>
      </c>
      <c r="K25" s="1">
        <f>ROUND(F25*(O25),2)</f>
        <v>0</v>
      </c>
      <c r="L25" s="1">
        <f>ROUND(F25*(G25),2)</f>
        <v>0</v>
      </c>
      <c r="M25" s="1"/>
      <c r="N25" s="1">
        <v>30.68</v>
      </c>
      <c r="O25" s="1"/>
      <c r="P25" s="161"/>
      <c r="Q25" s="174"/>
      <c r="R25" s="174"/>
      <c r="S25" s="150"/>
      <c r="V25" s="175"/>
      <c r="Z25">
        <v>0</v>
      </c>
    </row>
    <row r="26" spans="1:26" x14ac:dyDescent="0.25">
      <c r="A26" s="150"/>
      <c r="B26" s="150"/>
      <c r="C26" s="150"/>
      <c r="D26" s="150" t="s">
        <v>67</v>
      </c>
      <c r="E26" s="150"/>
      <c r="F26" s="168"/>
      <c r="G26" s="153"/>
      <c r="H26" s="153">
        <f>ROUND((SUM(M24:M25))/1,2)</f>
        <v>0</v>
      </c>
      <c r="I26" s="153">
        <f>ROUND((SUM(I24:I25))/1,2)</f>
        <v>0</v>
      </c>
      <c r="J26" s="150"/>
      <c r="K26" s="150"/>
      <c r="L26" s="150">
        <f>ROUND((SUM(L24:L25))/1,2)</f>
        <v>0</v>
      </c>
      <c r="M26" s="150">
        <f>ROUND((SUM(M24:M25))/1,2)</f>
        <v>0</v>
      </c>
      <c r="N26" s="150"/>
      <c r="O26" s="150"/>
      <c r="P26" s="176">
        <f>ROUND((SUM(P24:P25))/1,2)</f>
        <v>0</v>
      </c>
      <c r="Q26" s="147"/>
      <c r="R26" s="147"/>
      <c r="S26" s="176">
        <f>ROUND((SUM(S24:S25))/1,2)</f>
        <v>0</v>
      </c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"/>
      <c r="C27" s="1"/>
      <c r="D27" s="1"/>
      <c r="E27" s="1"/>
      <c r="F27" s="161"/>
      <c r="G27" s="143"/>
      <c r="H27" s="143"/>
      <c r="I27" s="143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0"/>
      <c r="B28" s="150"/>
      <c r="C28" s="150"/>
      <c r="D28" s="2" t="s">
        <v>64</v>
      </c>
      <c r="E28" s="150"/>
      <c r="F28" s="168"/>
      <c r="G28" s="153"/>
      <c r="H28" s="153">
        <f>ROUND((SUM(M9:M27))/2,2)</f>
        <v>0</v>
      </c>
      <c r="I28" s="153">
        <f>ROUND((SUM(I9:I27))/2,2)</f>
        <v>0</v>
      </c>
      <c r="J28" s="151"/>
      <c r="K28" s="150"/>
      <c r="L28" s="151">
        <f>ROUND((SUM(L9:L27))/2,2)</f>
        <v>0</v>
      </c>
      <c r="M28" s="151">
        <f>ROUND((SUM(M9:M27))/2,2)</f>
        <v>0</v>
      </c>
      <c r="N28" s="150"/>
      <c r="O28" s="150"/>
      <c r="P28" s="176">
        <f>ROUND((SUM(P9:P27))/2,2)</f>
        <v>7.0000000000000007E-2</v>
      </c>
      <c r="S28" s="176">
        <f>ROUND((SUM(S9:S27))/2,2)</f>
        <v>19.84</v>
      </c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2" t="s">
        <v>68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x14ac:dyDescent="0.25">
      <c r="A31" s="150"/>
      <c r="B31" s="150"/>
      <c r="C31" s="150"/>
      <c r="D31" s="150" t="s">
        <v>69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/>
      <c r="B32" s="169" t="s">
        <v>110</v>
      </c>
      <c r="C32" s="173" t="s">
        <v>111</v>
      </c>
      <c r="D32" s="169" t="s">
        <v>112</v>
      </c>
      <c r="E32" s="169" t="s">
        <v>113</v>
      </c>
      <c r="F32" s="170">
        <v>148</v>
      </c>
      <c r="G32" s="171"/>
      <c r="H32" s="171"/>
      <c r="I32" s="171">
        <f>ROUND(F32*(G32+H32),2)</f>
        <v>0</v>
      </c>
      <c r="J32" s="169">
        <f>ROUND(F32*(N32),2)</f>
        <v>455.84</v>
      </c>
      <c r="K32" s="1">
        <f>ROUND(F32*(O32),2)</f>
        <v>0</v>
      </c>
      <c r="L32" s="1">
        <f>ROUND(F32*(G32),2)</f>
        <v>0</v>
      </c>
      <c r="M32" s="1"/>
      <c r="N32" s="1">
        <v>3.08</v>
      </c>
      <c r="O32" s="1"/>
      <c r="P32" s="168">
        <v>9.7000000000000005E-4</v>
      </c>
      <c r="Q32" s="174"/>
      <c r="R32" s="174">
        <v>9.7000000000000005E-4</v>
      </c>
      <c r="S32" s="150">
        <f>ROUND(F32*(R32),3)</f>
        <v>0.14399999999999999</v>
      </c>
      <c r="V32" s="175"/>
      <c r="Z32">
        <v>0</v>
      </c>
    </row>
    <row r="33" spans="1:26" ht="24.95" customHeight="1" x14ac:dyDescent="0.25">
      <c r="A33" s="172"/>
      <c r="B33" s="169" t="s">
        <v>110</v>
      </c>
      <c r="C33" s="173" t="s">
        <v>114</v>
      </c>
      <c r="D33" s="169" t="s">
        <v>115</v>
      </c>
      <c r="E33" s="169" t="s">
        <v>88</v>
      </c>
      <c r="F33" s="170">
        <v>300</v>
      </c>
      <c r="G33" s="171"/>
      <c r="H33" s="171"/>
      <c r="I33" s="171">
        <f>ROUND(F33*(G33+H33),2)</f>
        <v>0</v>
      </c>
      <c r="J33" s="169">
        <f>ROUND(F33*(N33),2)</f>
        <v>4761</v>
      </c>
      <c r="K33" s="1">
        <f>ROUND(F33*(O33),2)</f>
        <v>0</v>
      </c>
      <c r="L33" s="1">
        <f>ROUND(F33*(G33),2)</f>
        <v>0</v>
      </c>
      <c r="M33" s="1"/>
      <c r="N33" s="1">
        <v>15.87</v>
      </c>
      <c r="O33" s="1"/>
      <c r="P33" s="168">
        <v>4.7200000000000002E-3</v>
      </c>
      <c r="Q33" s="174"/>
      <c r="R33" s="174">
        <v>4.7200000000000002E-3</v>
      </c>
      <c r="S33" s="150">
        <f>ROUND(F33*(R33),3)</f>
        <v>1.4159999999999999</v>
      </c>
      <c r="V33" s="175"/>
      <c r="Z33">
        <v>0</v>
      </c>
    </row>
    <row r="34" spans="1:26" ht="24.95" customHeight="1" x14ac:dyDescent="0.25">
      <c r="A34" s="172"/>
      <c r="B34" s="169" t="s">
        <v>110</v>
      </c>
      <c r="C34" s="173" t="s">
        <v>116</v>
      </c>
      <c r="D34" s="169" t="s">
        <v>117</v>
      </c>
      <c r="E34" s="169" t="s">
        <v>95</v>
      </c>
      <c r="F34" s="170">
        <v>5.4127120000000009</v>
      </c>
      <c r="G34" s="171"/>
      <c r="H34" s="171"/>
      <c r="I34" s="171">
        <f>ROUND(F34*(G34+H34),2)</f>
        <v>0</v>
      </c>
      <c r="J34" s="169">
        <f>ROUND(F34*(N34),2)</f>
        <v>103.49</v>
      </c>
      <c r="K34" s="1">
        <f>ROUND(F34*(O34),2)</f>
        <v>0</v>
      </c>
      <c r="L34" s="1">
        <f>ROUND(F34*(G34),2)</f>
        <v>0</v>
      </c>
      <c r="M34" s="1"/>
      <c r="N34" s="1">
        <v>19.12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118</v>
      </c>
      <c r="C35" s="173" t="s">
        <v>119</v>
      </c>
      <c r="D35" s="169" t="s">
        <v>138</v>
      </c>
      <c r="E35" s="169" t="s">
        <v>120</v>
      </c>
      <c r="F35" s="170">
        <v>321.096</v>
      </c>
      <c r="G35" s="171"/>
      <c r="H35" s="171"/>
      <c r="I35" s="171">
        <f>ROUND(F35*(G35+H35),2)</f>
        <v>0</v>
      </c>
      <c r="J35" s="169">
        <f>ROUND(F35*(N35),2)</f>
        <v>4659.1000000000004</v>
      </c>
      <c r="K35" s="1">
        <f>ROUND(F35*(O35),2)</f>
        <v>0</v>
      </c>
      <c r="L35" s="1"/>
      <c r="M35" s="1">
        <f>ROUND(F35*(G35),2)</f>
        <v>0</v>
      </c>
      <c r="N35" s="1">
        <v>14.51</v>
      </c>
      <c r="O35" s="1"/>
      <c r="P35" s="168">
        <v>1.2E-2</v>
      </c>
      <c r="Q35" s="174"/>
      <c r="R35" s="174">
        <v>1.2E-2</v>
      </c>
      <c r="S35" s="150">
        <f>ROUND(F35*(R35),3)</f>
        <v>3.8530000000000002</v>
      </c>
      <c r="V35" s="175"/>
      <c r="Z35">
        <v>0</v>
      </c>
    </row>
    <row r="36" spans="1:26" x14ac:dyDescent="0.25">
      <c r="A36" s="150"/>
      <c r="B36" s="150"/>
      <c r="C36" s="150"/>
      <c r="D36" s="150" t="s">
        <v>69</v>
      </c>
      <c r="E36" s="150"/>
      <c r="F36" s="168"/>
      <c r="G36" s="153"/>
      <c r="H36" s="153">
        <f>ROUND((SUM(M31:M35))/1,2)</f>
        <v>0</v>
      </c>
      <c r="I36" s="153">
        <f>ROUND((SUM(I31:I35))/1,2)</f>
        <v>0</v>
      </c>
      <c r="J36" s="150"/>
      <c r="K36" s="150"/>
      <c r="L36" s="150">
        <f>ROUND((SUM(L31:L35))/1,2)</f>
        <v>0</v>
      </c>
      <c r="M36" s="150">
        <f>ROUND((SUM(M31:M35))/1,2)</f>
        <v>0</v>
      </c>
      <c r="N36" s="150"/>
      <c r="O36" s="150"/>
      <c r="P36" s="176">
        <f>ROUND((SUM(P31:P35))/1,2)</f>
        <v>0.02</v>
      </c>
      <c r="Q36" s="147"/>
      <c r="R36" s="147"/>
      <c r="S36" s="176">
        <f>ROUND((SUM(S31:S35))/1,2)</f>
        <v>5.41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70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 t="s">
        <v>121</v>
      </c>
      <c r="C39" s="173" t="s">
        <v>122</v>
      </c>
      <c r="D39" s="169" t="s">
        <v>123</v>
      </c>
      <c r="E39" s="169" t="s">
        <v>113</v>
      </c>
      <c r="F39" s="170">
        <v>100</v>
      </c>
      <c r="G39" s="171"/>
      <c r="H39" s="171"/>
      <c r="I39" s="171">
        <f>ROUND(F39*(G39+H39),2)</f>
        <v>0</v>
      </c>
      <c r="J39" s="169">
        <f>ROUND(F39*(N39),2)</f>
        <v>90</v>
      </c>
      <c r="K39" s="1">
        <f>ROUND(F39*(O39),2)</f>
        <v>0</v>
      </c>
      <c r="L39" s="1">
        <f>ROUND(F39*(G39),2)</f>
        <v>0</v>
      </c>
      <c r="M39" s="1"/>
      <c r="N39" s="1">
        <v>0.9</v>
      </c>
      <c r="O39" s="1"/>
      <c r="P39" s="161"/>
      <c r="Q39" s="174"/>
      <c r="R39" s="174"/>
      <c r="S39" s="150"/>
      <c r="V39" s="175">
        <f>ROUND(F39*(X39),3)</f>
        <v>0.1</v>
      </c>
      <c r="X39">
        <v>1E-3</v>
      </c>
      <c r="Z39">
        <v>0</v>
      </c>
    </row>
    <row r="40" spans="1:26" ht="24.95" customHeight="1" x14ac:dyDescent="0.25">
      <c r="A40" s="172"/>
      <c r="B40" s="169" t="s">
        <v>121</v>
      </c>
      <c r="C40" s="173" t="s">
        <v>124</v>
      </c>
      <c r="D40" s="169" t="s">
        <v>125</v>
      </c>
      <c r="E40" s="169" t="s">
        <v>88</v>
      </c>
      <c r="F40" s="170">
        <v>250</v>
      </c>
      <c r="G40" s="171"/>
      <c r="H40" s="171"/>
      <c r="I40" s="171">
        <f>ROUND(F40*(G40+H40),2)</f>
        <v>0</v>
      </c>
      <c r="J40" s="169">
        <f>ROUND(F40*(N40),2)</f>
        <v>567.5</v>
      </c>
      <c r="K40" s="1">
        <f>ROUND(F40*(O40),2)</f>
        <v>0</v>
      </c>
      <c r="L40" s="1">
        <f>ROUND(F40*(G40),2)</f>
        <v>0</v>
      </c>
      <c r="M40" s="1"/>
      <c r="N40" s="1">
        <v>2.27</v>
      </c>
      <c r="O40" s="1"/>
      <c r="P40" s="161"/>
      <c r="Q40" s="174"/>
      <c r="R40" s="174"/>
      <c r="S40" s="150"/>
      <c r="V40" s="175"/>
      <c r="Z40">
        <v>0</v>
      </c>
    </row>
    <row r="41" spans="1:26" x14ac:dyDescent="0.25">
      <c r="A41" s="150"/>
      <c r="B41" s="150"/>
      <c r="C41" s="150"/>
      <c r="D41" s="150" t="s">
        <v>70</v>
      </c>
      <c r="E41" s="150"/>
      <c r="F41" s="168"/>
      <c r="G41" s="153"/>
      <c r="H41" s="153">
        <f>ROUND((SUM(M38:M40))/1,2)</f>
        <v>0</v>
      </c>
      <c r="I41" s="153">
        <f>ROUND((SUM(I38:I40))/1,2)</f>
        <v>0</v>
      </c>
      <c r="J41" s="150"/>
      <c r="K41" s="150"/>
      <c r="L41" s="150">
        <f>ROUND((SUM(L38:L40))/1,2)</f>
        <v>0</v>
      </c>
      <c r="M41" s="150">
        <f>ROUND((SUM(M38:M40))/1,2)</f>
        <v>0</v>
      </c>
      <c r="N41" s="150"/>
      <c r="O41" s="150"/>
      <c r="P41" s="176">
        <f>ROUND((SUM(P38:P40))/1,2)</f>
        <v>0</v>
      </c>
      <c r="Q41" s="147"/>
      <c r="R41" s="147"/>
      <c r="S41" s="176">
        <f>ROUND((SUM(S38:S40))/1,2)</f>
        <v>0</v>
      </c>
      <c r="T41" s="147"/>
      <c r="U41" s="147"/>
      <c r="V41" s="147"/>
      <c r="W41" s="147"/>
      <c r="X41" s="147"/>
      <c r="Y41" s="147"/>
      <c r="Z41" s="147"/>
    </row>
    <row r="42" spans="1:26" x14ac:dyDescent="0.25">
      <c r="A42" s="1"/>
      <c r="B42" s="1"/>
      <c r="C42" s="1"/>
      <c r="D42" s="1"/>
      <c r="E42" s="1"/>
      <c r="F42" s="161"/>
      <c r="G42" s="143"/>
      <c r="H42" s="143"/>
      <c r="I42" s="143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0"/>
      <c r="B43" s="150"/>
      <c r="C43" s="150"/>
      <c r="D43" s="150" t="s">
        <v>71</v>
      </c>
      <c r="E43" s="150"/>
      <c r="F43" s="168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47"/>
      <c r="R43" s="147"/>
      <c r="S43" s="150"/>
      <c r="T43" s="147"/>
      <c r="U43" s="147"/>
      <c r="V43" s="147"/>
      <c r="W43" s="147"/>
      <c r="X43" s="147"/>
      <c r="Y43" s="147"/>
      <c r="Z43" s="147"/>
    </row>
    <row r="44" spans="1:26" ht="24.95" customHeight="1" x14ac:dyDescent="0.25">
      <c r="A44" s="172"/>
      <c r="B44" s="169" t="s">
        <v>121</v>
      </c>
      <c r="C44" s="173" t="s">
        <v>126</v>
      </c>
      <c r="D44" s="169" t="s">
        <v>127</v>
      </c>
      <c r="E44" s="177">
        <v>1</v>
      </c>
      <c r="F44" s="170">
        <v>0.02</v>
      </c>
      <c r="G44" s="171"/>
      <c r="H44" s="171"/>
      <c r="I44" s="171">
        <f>ROUND(F44*(G44+H44),2)</f>
        <v>0</v>
      </c>
      <c r="J44" s="169">
        <f>ROUND(F44*(N44),2)</f>
        <v>2.98</v>
      </c>
      <c r="K44" s="1">
        <f>ROUND(F44*(O44),2)</f>
        <v>0</v>
      </c>
      <c r="L44" s="1">
        <f>ROUND(F44*(G44),2)</f>
        <v>0</v>
      </c>
      <c r="M44" s="1"/>
      <c r="N44" s="1">
        <v>149.13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128</v>
      </c>
      <c r="C45" s="173" t="s">
        <v>129</v>
      </c>
      <c r="D45" s="169" t="s">
        <v>130</v>
      </c>
      <c r="E45" s="169" t="s">
        <v>113</v>
      </c>
      <c r="F45" s="170">
        <v>48</v>
      </c>
      <c r="G45" s="171"/>
      <c r="H45" s="171"/>
      <c r="I45" s="171">
        <f>ROUND(F45*(G45+H45),2)</f>
        <v>0</v>
      </c>
      <c r="J45" s="169">
        <f>ROUND(F45*(N45),2)</f>
        <v>17.28</v>
      </c>
      <c r="K45" s="1">
        <f>ROUND(F45*(O45),2)</f>
        <v>0</v>
      </c>
      <c r="L45" s="1">
        <f>ROUND(F45*(G45),2)</f>
        <v>0</v>
      </c>
      <c r="M45" s="1"/>
      <c r="N45" s="1">
        <v>0.36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128</v>
      </c>
      <c r="C46" s="173" t="s">
        <v>131</v>
      </c>
      <c r="D46" s="169" t="s">
        <v>132</v>
      </c>
      <c r="E46" s="169" t="s">
        <v>88</v>
      </c>
      <c r="F46" s="170">
        <v>50</v>
      </c>
      <c r="G46" s="171"/>
      <c r="H46" s="171"/>
      <c r="I46" s="171">
        <f>ROUND(F46*(G46+H46),2)</f>
        <v>0</v>
      </c>
      <c r="J46" s="169">
        <f>ROUND(F46*(N46),2)</f>
        <v>132</v>
      </c>
      <c r="K46" s="1">
        <f>ROUND(F46*(O46),2)</f>
        <v>0</v>
      </c>
      <c r="L46" s="1">
        <f>ROUND(F46*(G46),2)</f>
        <v>0</v>
      </c>
      <c r="M46" s="1"/>
      <c r="N46" s="1">
        <v>2.64</v>
      </c>
      <c r="O46" s="1"/>
      <c r="P46" s="161"/>
      <c r="Q46" s="174"/>
      <c r="R46" s="174"/>
      <c r="S46" s="150"/>
      <c r="V46" s="175">
        <f>ROUND(F46*(X46),3)</f>
        <v>0.05</v>
      </c>
      <c r="X46">
        <v>1E-3</v>
      </c>
      <c r="Z46">
        <v>0</v>
      </c>
    </row>
    <row r="47" spans="1:26" x14ac:dyDescent="0.25">
      <c r="A47" s="150"/>
      <c r="B47" s="150"/>
      <c r="C47" s="150"/>
      <c r="D47" s="150" t="s">
        <v>71</v>
      </c>
      <c r="E47" s="150"/>
      <c r="F47" s="168"/>
      <c r="G47" s="153"/>
      <c r="H47" s="153"/>
      <c r="I47" s="153">
        <f>ROUND((SUM(I43:I46))/1,2)</f>
        <v>0</v>
      </c>
      <c r="J47" s="150"/>
      <c r="K47" s="150"/>
      <c r="L47" s="150">
        <f>ROUND((SUM(L43:L46))/1,2)</f>
        <v>0</v>
      </c>
      <c r="M47" s="150">
        <f>ROUND((SUM(M43:M46))/1,2)</f>
        <v>0</v>
      </c>
      <c r="N47" s="150"/>
      <c r="O47" s="150"/>
      <c r="P47" s="176"/>
      <c r="S47" s="168">
        <f>ROUND((SUM(S43:S46))/1,2)</f>
        <v>0</v>
      </c>
      <c r="V47">
        <f>ROUND((SUM(V43:V46))/1,2)</f>
        <v>0.05</v>
      </c>
    </row>
    <row r="48" spans="1:26" x14ac:dyDescent="0.25">
      <c r="A48" s="1"/>
      <c r="B48" s="1"/>
      <c r="C48" s="1"/>
      <c r="D48" s="1"/>
      <c r="E48" s="1"/>
      <c r="F48" s="161"/>
      <c r="G48" s="143"/>
      <c r="H48" s="143"/>
      <c r="I48" s="143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0"/>
      <c r="B49" s="150"/>
      <c r="C49" s="150"/>
      <c r="D49" s="2" t="s">
        <v>68</v>
      </c>
      <c r="E49" s="150"/>
      <c r="F49" s="168"/>
      <c r="G49" s="153"/>
      <c r="H49" s="153">
        <f>ROUND((SUM(M30:M48))/2,2)</f>
        <v>0</v>
      </c>
      <c r="I49" s="153">
        <f>ROUND((SUM(I30:I48))/2,2)</f>
        <v>0</v>
      </c>
      <c r="J49" s="150"/>
      <c r="K49" s="150"/>
      <c r="L49" s="150">
        <f>ROUND((SUM(L30:L48))/2,2)</f>
        <v>0</v>
      </c>
      <c r="M49" s="150">
        <f>ROUND((SUM(M30:M48))/2,2)</f>
        <v>0</v>
      </c>
      <c r="N49" s="150"/>
      <c r="O49" s="150"/>
      <c r="P49" s="176"/>
      <c r="S49" s="176">
        <f>ROUND((SUM(S30:S48))/2,2)</f>
        <v>5.41</v>
      </c>
      <c r="V49">
        <f>ROUND((SUM(V30:V48))/2,2)</f>
        <v>0.1</v>
      </c>
    </row>
    <row r="50" spans="1:26" x14ac:dyDescent="0.25">
      <c r="A50" s="178"/>
      <c r="B50" s="178"/>
      <c r="C50" s="178"/>
      <c r="D50" s="178" t="s">
        <v>72</v>
      </c>
      <c r="E50" s="178"/>
      <c r="F50" s="179"/>
      <c r="G50" s="180"/>
      <c r="H50" s="180">
        <f>ROUND((SUM(M9:M49))/3,2)</f>
        <v>0</v>
      </c>
      <c r="I50" s="180">
        <f>ROUND((SUM(I9:I49))/3,2)</f>
        <v>0</v>
      </c>
      <c r="J50" s="178"/>
      <c r="K50" s="178">
        <f>ROUND((SUM(K9:K49))/3,2)</f>
        <v>0</v>
      </c>
      <c r="L50" s="178">
        <f>ROUND((SUM(L9:L49))/3,2)</f>
        <v>0</v>
      </c>
      <c r="M50" s="178">
        <f>ROUND((SUM(M9:M49))/3,2)</f>
        <v>0</v>
      </c>
      <c r="N50" s="178"/>
      <c r="O50" s="178"/>
      <c r="P50" s="179"/>
      <c r="Q50" s="181"/>
      <c r="R50" s="181"/>
      <c r="S50" s="194">
        <f>ROUND((SUM(S9:S49))/3,2)</f>
        <v>25.25</v>
      </c>
      <c r="T50" s="181"/>
      <c r="U50" s="181"/>
      <c r="V50" s="181">
        <f>ROUND((SUM(V9:V49))/3,2)</f>
        <v>0.1</v>
      </c>
      <c r="Z50">
        <f>(SUM(Z9:Z49))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Výmena podláh v 5-tich triedach pavilónu č. 2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14573</vt:lpstr>
      <vt:lpstr>Rekap 14573</vt:lpstr>
      <vt:lpstr>SO 14573</vt:lpstr>
      <vt:lpstr>'Rekap 14573'!Názvy_tlače</vt:lpstr>
      <vt:lpstr>'SO 14573'!Názvy_tlače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2020-01-27T12:50:06Z</dcterms:created>
  <dcterms:modified xsi:type="dcterms:W3CDTF">2020-01-27T13:03:56Z</dcterms:modified>
</cp:coreProperties>
</file>