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ZŠ Kukučínka\Plot 2021\"/>
    </mc:Choice>
  </mc:AlternateContent>
  <xr:revisionPtr revIDLastSave="0" documentId="13_ncr:1_{15A94574-88B7-4FC5-8921-B8294EC98219}" xr6:coauthVersionLast="46" xr6:coauthVersionMax="46" xr10:uidLastSave="{00000000-0000-0000-0000-000000000000}"/>
  <bookViews>
    <workbookView xWindow="28680" yWindow="-120" windowWidth="29040" windowHeight="15840" xr2:uid="{9616CEC4-07F4-40A7-A02B-207C4054FD2E}"/>
  </bookViews>
  <sheets>
    <sheet name="Rekapitulácia" sheetId="1" r:id="rId1"/>
    <sheet name="Krycí list stavby" sheetId="2" r:id="rId2"/>
    <sheet name="SO 15219" sheetId="3" r:id="rId3"/>
  </sheets>
  <definedNames>
    <definedName name="_xlnm.Print_Area" localSheetId="2">'SO 15219'!$B$2:$V$156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I17" i="2"/>
  <c r="I16" i="2"/>
  <c r="I15" i="2"/>
  <c r="C18" i="2"/>
  <c r="C17" i="2"/>
  <c r="C16" i="2"/>
  <c r="C15" i="2"/>
  <c r="F8" i="1"/>
  <c r="E8" i="1"/>
  <c r="D8" i="1"/>
  <c r="E7" i="1"/>
  <c r="K7" i="1"/>
  <c r="H29" i="3"/>
  <c r="P29" i="3" s="1"/>
  <c r="P16" i="3"/>
  <c r="Z156" i="3"/>
  <c r="V155" i="3"/>
  <c r="I73" i="3" s="1"/>
  <c r="E72" i="3"/>
  <c r="V153" i="3"/>
  <c r="I72" i="3" s="1"/>
  <c r="L153" i="3"/>
  <c r="L155" i="3" s="1"/>
  <c r="E73" i="3" s="1"/>
  <c r="C18" i="3" s="1"/>
  <c r="K152" i="3"/>
  <c r="J152" i="3"/>
  <c r="S152" i="3"/>
  <c r="M152" i="3"/>
  <c r="I152" i="3"/>
  <c r="I153" i="3" s="1"/>
  <c r="G72" i="3" s="1"/>
  <c r="V148" i="3"/>
  <c r="I69" i="3" s="1"/>
  <c r="E68" i="3"/>
  <c r="V146" i="3"/>
  <c r="I68" i="3" s="1"/>
  <c r="L146" i="3"/>
  <c r="L148" i="3" s="1"/>
  <c r="E69" i="3" s="1"/>
  <c r="C17" i="3" s="1"/>
  <c r="K145" i="3"/>
  <c r="J145" i="3"/>
  <c r="S145" i="3"/>
  <c r="S146" i="3" s="1"/>
  <c r="M145" i="3"/>
  <c r="I145" i="3"/>
  <c r="K144" i="3"/>
  <c r="J144" i="3"/>
  <c r="S144" i="3"/>
  <c r="M144" i="3"/>
  <c r="I144" i="3"/>
  <c r="I146" i="3" s="1"/>
  <c r="G68" i="3" s="1"/>
  <c r="V140" i="3"/>
  <c r="I65" i="3" s="1"/>
  <c r="E64" i="3"/>
  <c r="V138" i="3"/>
  <c r="I64" i="3" s="1"/>
  <c r="L138" i="3"/>
  <c r="K137" i="3"/>
  <c r="J137" i="3"/>
  <c r="S137" i="3"/>
  <c r="S138" i="3" s="1"/>
  <c r="H64" i="3" s="1"/>
  <c r="M137" i="3"/>
  <c r="M138" i="3" s="1"/>
  <c r="F64" i="3" s="1"/>
  <c r="I137" i="3"/>
  <c r="K136" i="3"/>
  <c r="J136" i="3"/>
  <c r="S136" i="3"/>
  <c r="M136" i="3"/>
  <c r="I136" i="3"/>
  <c r="I138" i="3" s="1"/>
  <c r="G64" i="3" s="1"/>
  <c r="I63" i="3"/>
  <c r="V133" i="3"/>
  <c r="L133" i="3"/>
  <c r="L140" i="3" s="1"/>
  <c r="E65" i="3" s="1"/>
  <c r="C16" i="3" s="1"/>
  <c r="I133" i="3"/>
  <c r="G63" i="3" s="1"/>
  <c r="K132" i="3"/>
  <c r="J132" i="3"/>
  <c r="S132" i="3"/>
  <c r="M132" i="3"/>
  <c r="M133" i="3" s="1"/>
  <c r="F63" i="3" s="1"/>
  <c r="I132" i="3"/>
  <c r="I59" i="3"/>
  <c r="V126" i="3"/>
  <c r="L126" i="3"/>
  <c r="E59" i="3" s="1"/>
  <c r="K125" i="3"/>
  <c r="J125" i="3"/>
  <c r="S125" i="3"/>
  <c r="M125" i="3"/>
  <c r="I125" i="3"/>
  <c r="K124" i="3"/>
  <c r="J124" i="3"/>
  <c r="S124" i="3"/>
  <c r="M124" i="3"/>
  <c r="I124" i="3"/>
  <c r="K123" i="3"/>
  <c r="J123" i="3"/>
  <c r="S123" i="3"/>
  <c r="M123" i="3"/>
  <c r="I123" i="3"/>
  <c r="K122" i="3"/>
  <c r="J122" i="3"/>
  <c r="S122" i="3"/>
  <c r="M122" i="3"/>
  <c r="I122" i="3"/>
  <c r="K121" i="3"/>
  <c r="J121" i="3"/>
  <c r="S121" i="3"/>
  <c r="M121" i="3"/>
  <c r="I121" i="3"/>
  <c r="K120" i="3"/>
  <c r="J120" i="3"/>
  <c r="S120" i="3"/>
  <c r="M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S126" i="3" s="1"/>
  <c r="H59" i="3" s="1"/>
  <c r="M116" i="3"/>
  <c r="I116" i="3"/>
  <c r="E58" i="3"/>
  <c r="V113" i="3"/>
  <c r="I58" i="3" s="1"/>
  <c r="L113" i="3"/>
  <c r="K112" i="3"/>
  <c r="J112" i="3"/>
  <c r="S112" i="3"/>
  <c r="M112" i="3"/>
  <c r="I112" i="3"/>
  <c r="K111" i="3"/>
  <c r="J111" i="3"/>
  <c r="S111" i="3"/>
  <c r="M111" i="3"/>
  <c r="I111" i="3"/>
  <c r="K110" i="3"/>
  <c r="J110" i="3"/>
  <c r="S110" i="3"/>
  <c r="M110" i="3"/>
  <c r="I110" i="3"/>
  <c r="K109" i="3"/>
  <c r="J109" i="3"/>
  <c r="S109" i="3"/>
  <c r="M109" i="3"/>
  <c r="I109" i="3"/>
  <c r="K108" i="3"/>
  <c r="J108" i="3"/>
  <c r="S108" i="3"/>
  <c r="M108" i="3"/>
  <c r="I108" i="3"/>
  <c r="K107" i="3"/>
  <c r="J107" i="3"/>
  <c r="S107" i="3"/>
  <c r="M107" i="3"/>
  <c r="I107" i="3"/>
  <c r="K106" i="3"/>
  <c r="J106" i="3"/>
  <c r="S106" i="3"/>
  <c r="M106" i="3"/>
  <c r="I106" i="3"/>
  <c r="K105" i="3"/>
  <c r="J105" i="3"/>
  <c r="S105" i="3"/>
  <c r="M105" i="3"/>
  <c r="I105" i="3"/>
  <c r="K104" i="3"/>
  <c r="J104" i="3"/>
  <c r="S104" i="3"/>
  <c r="M104" i="3"/>
  <c r="I104" i="3"/>
  <c r="K103" i="3"/>
  <c r="J103" i="3"/>
  <c r="S103" i="3"/>
  <c r="M103" i="3"/>
  <c r="I103" i="3"/>
  <c r="K102" i="3"/>
  <c r="J102" i="3"/>
  <c r="S102" i="3"/>
  <c r="S113" i="3" s="1"/>
  <c r="H58" i="3" s="1"/>
  <c r="M102" i="3"/>
  <c r="I102" i="3"/>
  <c r="I113" i="3" s="1"/>
  <c r="G58" i="3" s="1"/>
  <c r="E57" i="3"/>
  <c r="V99" i="3"/>
  <c r="I57" i="3" s="1"/>
  <c r="L99" i="3"/>
  <c r="K98" i="3"/>
  <c r="J98" i="3"/>
  <c r="S98" i="3"/>
  <c r="S99" i="3" s="1"/>
  <c r="H57" i="3" s="1"/>
  <c r="M98" i="3"/>
  <c r="M99" i="3" s="1"/>
  <c r="F57" i="3" s="1"/>
  <c r="I98" i="3"/>
  <c r="I99" i="3" s="1"/>
  <c r="G57" i="3" s="1"/>
  <c r="E56" i="3"/>
  <c r="V95" i="3"/>
  <c r="L95" i="3"/>
  <c r="L128" i="3" s="1"/>
  <c r="E60" i="3" s="1"/>
  <c r="C15" i="3" s="1"/>
  <c r="K94" i="3"/>
  <c r="J94" i="3"/>
  <c r="S94" i="3"/>
  <c r="M94" i="3"/>
  <c r="I94" i="3"/>
  <c r="K93" i="3"/>
  <c r="J93" i="3"/>
  <c r="S93" i="3"/>
  <c r="M93" i="3"/>
  <c r="I93" i="3"/>
  <c r="K92" i="3"/>
  <c r="K156" i="3" s="1"/>
  <c r="J92" i="3"/>
  <c r="S92" i="3"/>
  <c r="M92" i="3"/>
  <c r="I92" i="3"/>
  <c r="P19" i="3"/>
  <c r="M113" i="3" l="1"/>
  <c r="F58" i="3" s="1"/>
  <c r="I126" i="3"/>
  <c r="G59" i="3" s="1"/>
  <c r="M126" i="3"/>
  <c r="F59" i="3" s="1"/>
  <c r="I95" i="3"/>
  <c r="G56" i="3" s="1"/>
  <c r="I140" i="3"/>
  <c r="G65" i="3" s="1"/>
  <c r="E16" i="3" s="1"/>
  <c r="E16" i="2" s="1"/>
  <c r="M148" i="3"/>
  <c r="F69" i="3" s="1"/>
  <c r="D17" i="3" s="1"/>
  <c r="D17" i="2" s="1"/>
  <c r="H68" i="3"/>
  <c r="S148" i="3"/>
  <c r="H69" i="3" s="1"/>
  <c r="I56" i="3"/>
  <c r="V128" i="3"/>
  <c r="I60" i="3" s="1"/>
  <c r="S133" i="3"/>
  <c r="H63" i="3" s="1"/>
  <c r="M146" i="3"/>
  <c r="F68" i="3" s="1"/>
  <c r="I148" i="3"/>
  <c r="G69" i="3" s="1"/>
  <c r="E17" i="3" s="1"/>
  <c r="E17" i="2" s="1"/>
  <c r="M95" i="3"/>
  <c r="F56" i="3" s="1"/>
  <c r="E63" i="3"/>
  <c r="M153" i="3"/>
  <c r="F72" i="3" s="1"/>
  <c r="I155" i="3"/>
  <c r="G73" i="3" s="1"/>
  <c r="E18" i="3" s="1"/>
  <c r="E18" i="2" s="1"/>
  <c r="S95" i="3"/>
  <c r="H56" i="3" s="1"/>
  <c r="S153" i="3"/>
  <c r="H72" i="3" s="1"/>
  <c r="M140" i="3"/>
  <c r="F65" i="3" s="1"/>
  <c r="D16" i="3" s="1"/>
  <c r="D16" i="2" s="1"/>
  <c r="L156" i="3"/>
  <c r="E75" i="3" s="1"/>
  <c r="I128" i="3"/>
  <c r="G60" i="3" s="1"/>
  <c r="E15" i="3" s="1"/>
  <c r="E15" i="2" s="1"/>
  <c r="M128" i="3" l="1"/>
  <c r="F60" i="3" s="1"/>
  <c r="D15" i="3" s="1"/>
  <c r="D15" i="2" s="1"/>
  <c r="E19" i="2"/>
  <c r="S128" i="3"/>
  <c r="H60" i="3" s="1"/>
  <c r="S140" i="3"/>
  <c r="H65" i="3" s="1"/>
  <c r="I156" i="3"/>
  <c r="M155" i="3"/>
  <c r="F73" i="3" s="1"/>
  <c r="D18" i="3" s="1"/>
  <c r="D18" i="2" s="1"/>
  <c r="S155" i="3"/>
  <c r="H73" i="3" s="1"/>
  <c r="V156" i="3"/>
  <c r="I75" i="3" s="1"/>
  <c r="E22" i="3"/>
  <c r="E22" i="2" s="1"/>
  <c r="E21" i="3"/>
  <c r="E21" i="2" s="1"/>
  <c r="I25" i="2" s="1"/>
  <c r="E23" i="3"/>
  <c r="E23" i="2" s="1"/>
  <c r="P23" i="3"/>
  <c r="I23" i="2" s="1"/>
  <c r="E19" i="3"/>
  <c r="P22" i="3"/>
  <c r="I22" i="2" s="1"/>
  <c r="P21" i="3"/>
  <c r="I21" i="2" s="1"/>
  <c r="M156" i="3" l="1"/>
  <c r="F75" i="3" s="1"/>
  <c r="G75" i="3"/>
  <c r="B7" i="1"/>
  <c r="I27" i="2"/>
  <c r="S156" i="3"/>
  <c r="H75" i="3" s="1"/>
  <c r="P25" i="3"/>
  <c r="P27" i="3" l="1"/>
  <c r="C7" i="1"/>
  <c r="C8" i="1" s="1"/>
  <c r="B8" i="1"/>
  <c r="G7" i="1"/>
  <c r="G8" i="1" s="1"/>
  <c r="B9" i="1" l="1"/>
  <c r="B10" i="1" s="1"/>
  <c r="H28" i="3"/>
  <c r="P28" i="3" s="1"/>
  <c r="P30" i="3" s="1"/>
  <c r="G10" i="1" l="1"/>
  <c r="H29" i="2"/>
  <c r="I29" i="2" s="1"/>
  <c r="G9" i="1"/>
  <c r="H28" i="2"/>
  <c r="I28" i="2" s="1"/>
  <c r="I30" i="2" l="1"/>
  <c r="G11" i="1"/>
</calcChain>
</file>

<file path=xl/sharedStrings.xml><?xml version="1.0" encoding="utf-8"?>
<sst xmlns="http://schemas.openxmlformats.org/spreadsheetml/2006/main" count="292" uniqueCount="165">
  <si>
    <t>Rekapitulácia rozpočtu</t>
  </si>
  <si>
    <t>Stavba Oplotenie školy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</si>
  <si>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</si>
  <si>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</si>
  <si>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</si>
  <si>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</si>
  <si>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</si>
  <si>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</si>
  <si>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</si>
  <si>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</si>
  <si>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</si>
  <si>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</si>
  <si>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Vlastný</t>
  </si>
  <si>
    <t>Krycí list rozpočtu</t>
  </si>
  <si>
    <t>Objekt Vlastný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</si>
  <si>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</si>
  <si>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</si>
  <si>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</si>
  <si>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</si>
  <si>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</si>
  <si>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22. 2. 2021</t>
  </si>
  <si>
    <t>Odberateľ: ZŠ Kukučínova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</si>
  <si>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</si>
  <si>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</si>
  <si>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</si>
  <si>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</si>
  <si>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</si>
  <si>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</si>
  <si>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</si>
  <si>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</si>
  <si>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</si>
  <si>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</si>
  <si>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</si>
  <si>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</si>
  <si>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</si>
  <si>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</si>
  <si>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</si>
  <si>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</si>
  <si>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</si>
  <si>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</si>
  <si>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</si>
  <si>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</si>
  <si>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</si>
  <si>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</si>
  <si>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</si>
  <si>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</si>
  <si>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</si>
  <si>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</si>
  <si>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</si>
  <si>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</si>
  <si>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</si>
  <si>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</si>
  <si>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</si>
  <si>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</si>
  <si>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</si>
  <si>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</si>
  <si>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22. 2. 2021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</si>
  <si>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</si>
  <si>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</si>
  <si>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</si>
  <si>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</si>
  <si>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</si>
  <si>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OSTATNÉ PRÁCE</t>
  </si>
  <si>
    <t>Práce PSV</t>
  </si>
  <si>
    <t xml:space="preserve">   KONŠTRUKCIE TESÁRSKE</t>
  </si>
  <si>
    <t xml:space="preserve">   KOVOVÉ DOPLNKOVÉ KONŠTRUKCIE</t>
  </si>
  <si>
    <t>Montážne práce</t>
  </si>
  <si>
    <t xml:space="preserve">   M-46 ZEMNÉ PRÁCE PRI EXTERNÝCH MONTÁŽACH</t>
  </si>
  <si>
    <t xml:space="preserve">    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</si>
  <si>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</si>
  <si>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</si>
  <si>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</si>
  <si>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</si>
  <si>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</si>
  <si>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</si>
  <si>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</si>
  <si>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</si>
  <si>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</si>
  <si>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</si>
  <si>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</si>
  <si>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</si>
  <si>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</si>
  <si>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</si>
  <si>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</si>
  <si>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Oplotenie školy</t>
  </si>
  <si>
    <t>112101101.S</t>
  </si>
  <si>
    <t>Odstránenie listnatých stromov do priemeru 300 mm, motorovou pílou</t>
  </si>
  <si>
    <t>ks</t>
  </si>
  <si>
    <t>162301102.S</t>
  </si>
  <si>
    <t>Vodorovné premiestnenie výkopku po spevnenej ceste z horniny tr.1-4, do 100 m3 na vzdialenosť do 1000 m</t>
  </si>
  <si>
    <t>m3</t>
  </si>
  <si>
    <t>162401421.S</t>
  </si>
  <si>
    <t>Príplatok za každých ďalších 1000 m premiest.,konárov stromov nad 100 do 300 mm po spevnenej ceste</t>
  </si>
  <si>
    <t>275313521.S</t>
  </si>
  <si>
    <t>Betón základových pätiek, prostý tr. C 12/15</t>
  </si>
  <si>
    <t>553510010100</t>
  </si>
  <si>
    <t>Bránka ESPACE alebo ekvivalent  jednokrídlová, šxv 1,0x2,00 m, úprava epoxizinok + polyester, výplň jokel F40, farba RAL 6005</t>
  </si>
  <si>
    <t>2</t>
  </si>
  <si>
    <t xml:space="preserve">Úchyt na ostnaný drôt </t>
  </si>
  <si>
    <t>156140003600</t>
  </si>
  <si>
    <t>Drôt ostnatý žiletkový TIGRE GALVA alebo ekvivalent, valec d 450 mm, dĺžka natiahnutia 8-10 m, pozinkovaný, DIRICKX alebo ekvivalent</t>
  </si>
  <si>
    <t>338131157.S</t>
  </si>
  <si>
    <t>Osadzovanie stĺpikov plotových železobetónových s drážkami pre železobetónové dosky okrasné výšky 3,4 m so zabetónovaním</t>
  </si>
  <si>
    <t>553510011000</t>
  </si>
  <si>
    <t>Brána ESPACE alebo ekvivalent dvojkrídlová, šxv 3,5x1,85 m, úprava epoxizinok + polyester, výplň jokel F40, farba RAL 6005</t>
  </si>
  <si>
    <t>592310001700.S</t>
  </si>
  <si>
    <t>Stĺpik betónový plotový koncový hladký, pre plot výšky 2500 mm, šxvxl 120x115x3400 mm, sivý</t>
  </si>
  <si>
    <t>592310001600.S</t>
  </si>
  <si>
    <t>Stĺpik betónový plotový priebežný hladký, pre plot výšky 2500 mm, šxvxl 120x115x3400 mm, sivý</t>
  </si>
  <si>
    <t>592310001500</t>
  </si>
  <si>
    <t>Stĺpik betónový plotový rohový hladký, pre plot výšky 2500 mm, šxvxl 145x150x3400 mm, sivý, BEVES</t>
  </si>
  <si>
    <t>348131143.S</t>
  </si>
  <si>
    <t>Osadenie dosiek plotových železobetónových prefabrikovaných okrasných do drážok stĺpikov na cementovú maltu pri rozmere dosiek 500x50x2000 mm</t>
  </si>
  <si>
    <t>m2</t>
  </si>
  <si>
    <t>592330001400.S</t>
  </si>
  <si>
    <t>Doska betónová plotová rovná obojstranne vzorovaná, lxvxhr 2000x500x45 mm, sivá</t>
  </si>
  <si>
    <t>4</t>
  </si>
  <si>
    <t>Montáž chytov s ostnatým drôtom</t>
  </si>
  <si>
    <t>979081111</t>
  </si>
  <si>
    <t>Odvoz sutiny a vybúraných hmôt na skládku do 1 km</t>
  </si>
  <si>
    <t>t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</si>
  <si>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</si>
  <si>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</si>
  <si>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</si>
  <si>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</si>
  <si>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</si>
  <si>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</si>
  <si>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979083112</t>
  </si>
  <si>
    <t>Vodorovné premiestnenie sutiny na skládku s naložením a zložením nad 100 do 1000 m</t>
  </si>
  <si>
    <t>979083192</t>
  </si>
  <si>
    <t>Príplatok za každých ďalších i začatých 1000 m po nespevnenej ceste pre vodorovné premiestnenie sutiny</t>
  </si>
  <si>
    <t>979089012</t>
  </si>
  <si>
    <t>Poplatok za skladovanie - betón, tehly, dlaždice (17 01) ostatné</t>
  </si>
  <si>
    <t>979089714</t>
  </si>
  <si>
    <t>Prenájom kontajneru 10 m3</t>
  </si>
  <si>
    <t>103640000100.S</t>
  </si>
  <si>
    <t>Zemina pre terénne úpravy - ornica</t>
  </si>
  <si>
    <t>989281341</t>
  </si>
  <si>
    <t>Vodorovné premiestnenie ručne fúrikom - betónovej zmesi vzdialenosti do 10 m, s naložením a vyklopením</t>
  </si>
  <si>
    <t>762962820.S</t>
  </si>
  <si>
    <t>Rozoberanie oplotenia s priečnikmi, s betónovými stĺpikmi z tyčoviny polenej -0,04500 t</t>
  </si>
  <si>
    <t>m</t>
  </si>
  <si>
    <t>767920230</t>
  </si>
  <si>
    <t>Montáž vrát a vrátok k oploteniu osadzovaných na stĺpiky oceľové, s plochou jednotlivo nad 4 do 6 m2</t>
  </si>
  <si>
    <t>767920240</t>
  </si>
  <si>
    <t>Montáž vrát a vrátok k oploteniu osadzovaných na stĺpiky oceľové, s plochou jednotlivo nad 6 do 8 m2</t>
  </si>
  <si>
    <t>460300101.S</t>
  </si>
  <si>
    <t>Vŕtanie jamy pre stožiar, kotvu alebo iné zariadenie do max.hĺbky 2 m a do D 55 cm</t>
  </si>
  <si>
    <t>460620014.S</t>
  </si>
  <si>
    <t>Proviz. úprava terénu v zemine tr. 4, aby nerovnosti terénu neboli väčšie ako 2 cm od vodor.hladiny</t>
  </si>
  <si>
    <t xml:space="preserve">   VRN</t>
  </si>
  <si>
    <t>000700011.S</t>
  </si>
  <si>
    <t>Dopravné náklady - mimostavenisková doprava objektivizácia dopravných nákladov materiálov</t>
  </si>
  <si>
    <t>KPL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</si>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</sst>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4" fontId="14" fillId="0" borderId="109" xfId="0" applyNumberFormat="1" applyFont="1" applyBorder="1"/>
    <xf numFmtId="166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6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4" fillId="0" borderId="109" xfId="0" applyFont="1" applyBorder="1"/>
    <xf numFmtId="0" fontId="18" fillId="0" borderId="0" xfId="0" applyFont="1" applyAlignment="1">
      <alignment wrapText="1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5" fillId="0" borderId="44" xfId="0" applyFont="1" applyBorder="1"/>
    <xf numFmtId="0" fontId="6" fillId="0" borderId="44" xfId="0" applyFont="1" applyBorder="1"/>
    <xf numFmtId="0" fontId="6" fillId="0" borderId="0" xfId="0" applyFont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8" fillId="3" borderId="5" xfId="1" applyFill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28B42-3ED5-4A8A-B426-EC0C4591778C}">
  <dimension ref="A1:Z11"/>
  <sheetViews>
    <sheetView tabSelected="1" workbookViewId="0"/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4" t="s">
        <v>0</v>
      </c>
      <c r="B2" s="275"/>
      <c r="C2" s="275"/>
      <c r="D2" s="275"/>
      <c r="E2" s="275"/>
      <c r="F2" s="5" t="s">
        <v>2</v>
      </c>
      <c r="G2" s="5"/>
    </row>
    <row r="3" spans="1:26" x14ac:dyDescent="0.3">
      <c r="A3" s="276" t="s">
        <v>1</v>
      </c>
      <c r="B3" s="276"/>
      <c r="C3" s="276"/>
      <c r="D3" s="276"/>
      <c r="E3" s="276"/>
      <c r="F3" s="6" t="s">
        <v>3</v>
      </c>
      <c r="G3" s="6" t="s">
        <v>4</v>
      </c>
    </row>
    <row r="4" spans="1:26" x14ac:dyDescent="0.3">
      <c r="A4" s="276"/>
      <c r="B4" s="276"/>
      <c r="C4" s="276"/>
      <c r="D4" s="276"/>
      <c r="E4" s="276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18">
        <f>'SO 15219'!I156-Rekapitulácia!D7</f>
        <v>0</v>
      </c>
      <c r="C7" s="218">
        <f>'SO 15219'!P25</f>
        <v>0</v>
      </c>
      <c r="D7" s="218">
        <v>0</v>
      </c>
      <c r="E7" s="218">
        <f>'SO 15219'!P16</f>
        <v>0</v>
      </c>
      <c r="F7" s="218">
        <v>0</v>
      </c>
      <c r="G7" s="218">
        <f>B7+C7+D7+E7+F7</f>
        <v>0</v>
      </c>
      <c r="K7">
        <f>'SO 15219'!K156</f>
        <v>0</v>
      </c>
      <c r="Q7">
        <v>30.126000000000001</v>
      </c>
    </row>
    <row r="8" spans="1:26" x14ac:dyDescent="0.3">
      <c r="A8" s="221" t="s">
        <v>154</v>
      </c>
      <c r="B8" s="222">
        <f>SUM(B7:B7)</f>
        <v>0</v>
      </c>
      <c r="C8" s="222">
        <f>SUM(C7:C7)</f>
        <v>0</v>
      </c>
      <c r="D8" s="222">
        <f>SUM(D7:D7)</f>
        <v>0</v>
      </c>
      <c r="E8" s="222">
        <f>SUM(E7:E7)</f>
        <v>0</v>
      </c>
      <c r="F8" s="222">
        <f>SUM(F7:F7)</f>
        <v>0</v>
      </c>
      <c r="G8" s="222">
        <f>SUM(G7:G7)-SUM(Z7:Z7)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x14ac:dyDescent="0.3">
      <c r="A9" s="219" t="s">
        <v>155</v>
      </c>
      <c r="B9" s="220">
        <f>G8-SUM(Rekapitulácia!K7:'Rekapitulácia'!K7)*1</f>
        <v>0</v>
      </c>
      <c r="C9" s="220"/>
      <c r="D9" s="220"/>
      <c r="E9" s="220"/>
      <c r="F9" s="220"/>
      <c r="G9" s="220">
        <f>ROUND(((ROUND(B9,2)*20)/100),2)*1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4" t="s">
        <v>156</v>
      </c>
      <c r="B10" s="217">
        <f>(G8-B9)</f>
        <v>0</v>
      </c>
      <c r="C10" s="217"/>
      <c r="D10" s="217"/>
      <c r="E10" s="217"/>
      <c r="F10" s="217"/>
      <c r="G10" s="217">
        <f>ROUND(((ROUND(B10,2)*0)/100),2)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23" t="s">
        <v>157</v>
      </c>
      <c r="B11" s="224"/>
      <c r="C11" s="224"/>
      <c r="D11" s="224"/>
      <c r="E11" s="224"/>
      <c r="F11" s="224"/>
      <c r="G11" s="224">
        <f>SUM(G8:G10)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9716C-6D9A-498D-9B98-ABE3A3433C17}">
  <dimension ref="A1:AA42"/>
  <sheetViews>
    <sheetView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99" t="s">
        <v>158</v>
      </c>
      <c r="C2" s="300"/>
      <c r="D2" s="300"/>
      <c r="E2" s="300"/>
      <c r="F2" s="300"/>
      <c r="G2" s="300"/>
      <c r="H2" s="300"/>
      <c r="I2" s="300"/>
      <c r="J2" s="301"/>
      <c r="K2" s="266"/>
      <c r="L2" s="266"/>
      <c r="M2" s="266"/>
      <c r="N2" s="266"/>
      <c r="O2" s="266"/>
      <c r="P2" s="153"/>
    </row>
    <row r="3" spans="1:23" ht="18" customHeight="1" x14ac:dyDescent="0.3">
      <c r="A3" s="1"/>
      <c r="B3" s="302" t="s">
        <v>1</v>
      </c>
      <c r="C3" s="303"/>
      <c r="D3" s="303"/>
      <c r="E3" s="303"/>
      <c r="F3" s="303"/>
      <c r="G3" s="304"/>
      <c r="H3" s="304"/>
      <c r="I3" s="304"/>
      <c r="J3" s="305"/>
      <c r="K3" s="266"/>
      <c r="L3" s="266"/>
      <c r="M3" s="266"/>
      <c r="N3" s="266"/>
      <c r="O3" s="266"/>
      <c r="P3" s="153"/>
    </row>
    <row r="4" spans="1:23" ht="18" customHeight="1" x14ac:dyDescent="0.3">
      <c r="A4" s="1"/>
      <c r="B4" s="234"/>
      <c r="C4" s="225"/>
      <c r="D4" s="225"/>
      <c r="E4" s="225"/>
      <c r="F4" s="235" t="s">
        <v>15</v>
      </c>
      <c r="G4" s="225"/>
      <c r="H4" s="225"/>
      <c r="I4" s="225"/>
      <c r="J4" s="269"/>
      <c r="K4" s="266"/>
      <c r="L4" s="266"/>
      <c r="M4" s="266"/>
      <c r="N4" s="266"/>
      <c r="O4" s="266"/>
      <c r="P4" s="153"/>
    </row>
    <row r="5" spans="1:23" ht="18" customHeight="1" x14ac:dyDescent="0.3">
      <c r="A5" s="1"/>
      <c r="B5" s="233"/>
      <c r="C5" s="225"/>
      <c r="D5" s="225"/>
      <c r="E5" s="225"/>
      <c r="F5" s="235" t="s">
        <v>16</v>
      </c>
      <c r="G5" s="225"/>
      <c r="H5" s="225"/>
      <c r="I5" s="225"/>
      <c r="J5" s="269"/>
      <c r="K5" s="266"/>
      <c r="L5" s="266"/>
      <c r="M5" s="266"/>
      <c r="N5" s="266"/>
      <c r="O5" s="266"/>
      <c r="P5" s="153"/>
    </row>
    <row r="6" spans="1:23" ht="18" customHeight="1" x14ac:dyDescent="0.3">
      <c r="A6" s="1"/>
      <c r="B6" s="236" t="s">
        <v>17</v>
      </c>
      <c r="C6" s="225"/>
      <c r="D6" s="235" t="s">
        <v>18</v>
      </c>
      <c r="E6" s="225"/>
      <c r="F6" s="235" t="s">
        <v>19</v>
      </c>
      <c r="G6" s="235" t="s">
        <v>20</v>
      </c>
      <c r="H6" s="225"/>
      <c r="I6" s="225"/>
      <c r="J6" s="269"/>
      <c r="K6" s="266"/>
      <c r="L6" s="266"/>
      <c r="M6" s="266"/>
      <c r="N6" s="266"/>
      <c r="O6" s="266"/>
      <c r="P6" s="153"/>
    </row>
    <row r="7" spans="1:23" ht="19.95" customHeight="1" x14ac:dyDescent="0.3">
      <c r="A7" s="1"/>
      <c r="B7" s="306" t="s">
        <v>21</v>
      </c>
      <c r="C7" s="307"/>
      <c r="D7" s="307"/>
      <c r="E7" s="307"/>
      <c r="F7" s="307"/>
      <c r="G7" s="307"/>
      <c r="H7" s="307"/>
      <c r="I7" s="237"/>
      <c r="J7" s="270"/>
      <c r="K7" s="266"/>
      <c r="L7" s="266"/>
      <c r="M7" s="266"/>
      <c r="N7" s="266"/>
      <c r="O7" s="266"/>
      <c r="P7" s="153"/>
    </row>
    <row r="8" spans="1:23" ht="18" customHeight="1" x14ac:dyDescent="0.3">
      <c r="A8" s="1"/>
      <c r="B8" s="236" t="s">
        <v>24</v>
      </c>
      <c r="C8" s="225"/>
      <c r="D8" s="225"/>
      <c r="E8" s="225"/>
      <c r="F8" s="235" t="s">
        <v>25</v>
      </c>
      <c r="G8" s="225"/>
      <c r="H8" s="225"/>
      <c r="I8" s="225"/>
      <c r="J8" s="269"/>
      <c r="K8" s="266"/>
      <c r="L8" s="266"/>
      <c r="M8" s="266"/>
      <c r="N8" s="266"/>
      <c r="O8" s="266"/>
      <c r="P8" s="153"/>
    </row>
    <row r="9" spans="1:23" ht="19.95" customHeight="1" x14ac:dyDescent="0.3">
      <c r="A9" s="1"/>
      <c r="B9" s="306" t="s">
        <v>22</v>
      </c>
      <c r="C9" s="307"/>
      <c r="D9" s="307"/>
      <c r="E9" s="307"/>
      <c r="F9" s="307"/>
      <c r="G9" s="307"/>
      <c r="H9" s="307"/>
      <c r="I9" s="237"/>
      <c r="J9" s="270"/>
      <c r="K9" s="266"/>
      <c r="L9" s="266"/>
      <c r="M9" s="266"/>
      <c r="N9" s="266"/>
      <c r="O9" s="266"/>
      <c r="P9" s="153"/>
    </row>
    <row r="10" spans="1:23" ht="18" customHeight="1" x14ac:dyDescent="0.3">
      <c r="A10" s="1"/>
      <c r="B10" s="236" t="s">
        <v>24</v>
      </c>
      <c r="C10" s="225"/>
      <c r="D10" s="225"/>
      <c r="E10" s="225"/>
      <c r="F10" s="235" t="s">
        <v>25</v>
      </c>
      <c r="G10" s="225"/>
      <c r="H10" s="225"/>
      <c r="I10" s="225"/>
      <c r="J10" s="269"/>
      <c r="K10" s="266"/>
      <c r="L10" s="266"/>
      <c r="M10" s="266"/>
      <c r="N10" s="266"/>
      <c r="O10" s="266"/>
      <c r="P10" s="153"/>
    </row>
    <row r="11" spans="1:23" ht="19.95" customHeight="1" x14ac:dyDescent="0.3">
      <c r="A11" s="1"/>
      <c r="B11" s="306" t="s">
        <v>23</v>
      </c>
      <c r="C11" s="307"/>
      <c r="D11" s="307"/>
      <c r="E11" s="307"/>
      <c r="F11" s="307"/>
      <c r="G11" s="307"/>
      <c r="H11" s="307"/>
      <c r="I11" s="237"/>
      <c r="J11" s="270"/>
      <c r="K11" s="266"/>
      <c r="L11" s="266"/>
      <c r="M11" s="266"/>
      <c r="N11" s="266"/>
      <c r="O11" s="266"/>
      <c r="P11" s="153"/>
    </row>
    <row r="12" spans="1:23" ht="18" customHeight="1" x14ac:dyDescent="0.3">
      <c r="A12" s="1"/>
      <c r="B12" s="236" t="s">
        <v>24</v>
      </c>
      <c r="C12" s="225"/>
      <c r="D12" s="225"/>
      <c r="E12" s="225"/>
      <c r="F12" s="235" t="s">
        <v>25</v>
      </c>
      <c r="G12" s="225"/>
      <c r="H12" s="225"/>
      <c r="I12" s="225"/>
      <c r="J12" s="269"/>
      <c r="K12" s="266"/>
      <c r="L12" s="266"/>
      <c r="M12" s="266"/>
      <c r="N12" s="266"/>
      <c r="O12" s="266"/>
      <c r="P12" s="153"/>
    </row>
    <row r="13" spans="1:23" ht="18" customHeight="1" x14ac:dyDescent="0.3">
      <c r="A13" s="1"/>
      <c r="B13" s="232"/>
      <c r="C13" s="127"/>
      <c r="D13" s="127"/>
      <c r="E13" s="127"/>
      <c r="F13" s="127"/>
      <c r="G13" s="127"/>
      <c r="H13" s="127"/>
      <c r="I13" s="127"/>
      <c r="J13" s="271"/>
      <c r="K13" s="266"/>
      <c r="L13" s="266"/>
      <c r="M13" s="266"/>
      <c r="N13" s="266"/>
      <c r="O13" s="266"/>
      <c r="P13" s="153"/>
    </row>
    <row r="14" spans="1:23" ht="18" customHeight="1" x14ac:dyDescent="0.3">
      <c r="A14" s="1"/>
      <c r="B14" s="242" t="s">
        <v>6</v>
      </c>
      <c r="C14" s="250" t="s">
        <v>47</v>
      </c>
      <c r="D14" s="246" t="s">
        <v>48</v>
      </c>
      <c r="E14" s="240" t="s">
        <v>49</v>
      </c>
      <c r="F14" s="308" t="s">
        <v>31</v>
      </c>
      <c r="G14" s="293"/>
      <c r="H14" s="230"/>
      <c r="I14" s="238"/>
      <c r="J14" s="272"/>
      <c r="K14" s="266"/>
      <c r="L14" s="266"/>
      <c r="M14" s="266"/>
      <c r="N14" s="266"/>
      <c r="O14" s="266"/>
      <c r="P14" s="153"/>
    </row>
    <row r="15" spans="1:23" ht="18" customHeight="1" x14ac:dyDescent="0.3">
      <c r="A15" s="1"/>
      <c r="B15" s="210" t="s">
        <v>26</v>
      </c>
      <c r="C15" s="251">
        <f>'SO 15219'!C15</f>
        <v>0</v>
      </c>
      <c r="D15" s="247">
        <f>'SO 15219'!D15</f>
        <v>0</v>
      </c>
      <c r="E15" s="239">
        <f>'SO 15219'!E15</f>
        <v>0</v>
      </c>
      <c r="F15" s="291" t="s">
        <v>32</v>
      </c>
      <c r="G15" s="283"/>
      <c r="H15" s="228"/>
      <c r="I15" s="254">
        <f>Rekapitulácia!F8</f>
        <v>0</v>
      </c>
      <c r="J15" s="198"/>
      <c r="K15" s="266"/>
      <c r="L15" s="266"/>
      <c r="M15" s="266"/>
      <c r="N15" s="266"/>
      <c r="O15" s="266"/>
      <c r="P15" s="153"/>
    </row>
    <row r="16" spans="1:23" ht="18" customHeight="1" x14ac:dyDescent="0.3">
      <c r="A16" s="1"/>
      <c r="B16" s="242" t="s">
        <v>27</v>
      </c>
      <c r="C16" s="258">
        <f>'SO 15219'!C16</f>
        <v>0</v>
      </c>
      <c r="D16" s="259">
        <f>'SO 15219'!D16</f>
        <v>0</v>
      </c>
      <c r="E16" s="244">
        <f>'SO 15219'!E16</f>
        <v>0</v>
      </c>
      <c r="F16" s="292" t="s">
        <v>33</v>
      </c>
      <c r="G16" s="293"/>
      <c r="H16" s="231"/>
      <c r="I16" s="260">
        <f>Rekapitulácia!E8</f>
        <v>0</v>
      </c>
      <c r="J16" s="272"/>
      <c r="K16" s="266"/>
      <c r="L16" s="266"/>
      <c r="M16" s="266"/>
      <c r="N16" s="266"/>
      <c r="O16" s="266"/>
      <c r="P16" s="153"/>
    </row>
    <row r="17" spans="1:23" ht="18" customHeight="1" x14ac:dyDescent="0.3">
      <c r="A17" s="1"/>
      <c r="B17" s="210" t="s">
        <v>28</v>
      </c>
      <c r="C17" s="251">
        <f>'SO 15219'!C17</f>
        <v>0</v>
      </c>
      <c r="D17" s="247">
        <f>'SO 15219'!D17</f>
        <v>0</v>
      </c>
      <c r="E17" s="239">
        <f>'SO 15219'!E17</f>
        <v>0</v>
      </c>
      <c r="F17" s="294" t="s">
        <v>34</v>
      </c>
      <c r="G17" s="295"/>
      <c r="H17" s="229"/>
      <c r="I17" s="254">
        <f>Rekapitulácia!D8</f>
        <v>0</v>
      </c>
      <c r="J17" s="198"/>
      <c r="K17" s="266"/>
      <c r="L17" s="266"/>
      <c r="M17" s="266"/>
      <c r="N17" s="266"/>
      <c r="O17" s="266"/>
      <c r="P17" s="153"/>
    </row>
    <row r="18" spans="1:23" ht="18" customHeight="1" x14ac:dyDescent="0.3">
      <c r="A18" s="1"/>
      <c r="B18" s="236" t="s">
        <v>29</v>
      </c>
      <c r="C18" s="252">
        <f>'SO 15219'!C18</f>
        <v>0</v>
      </c>
      <c r="D18" s="248">
        <f>'SO 15219'!D18</f>
        <v>0</v>
      </c>
      <c r="E18" s="226">
        <f>'SO 15219'!E18</f>
        <v>0</v>
      </c>
      <c r="F18" s="296"/>
      <c r="G18" s="285"/>
      <c r="H18" s="227"/>
      <c r="I18" s="255"/>
      <c r="J18" s="269"/>
      <c r="K18" s="266"/>
      <c r="L18" s="266"/>
      <c r="M18" s="266"/>
      <c r="N18" s="266"/>
      <c r="O18" s="266"/>
      <c r="P18" s="153"/>
    </row>
    <row r="19" spans="1:23" ht="18" customHeight="1" x14ac:dyDescent="0.3">
      <c r="A19" s="1"/>
      <c r="B19" s="236" t="s">
        <v>30</v>
      </c>
      <c r="C19" s="253"/>
      <c r="D19" s="249"/>
      <c r="E19" s="241">
        <f>SUM(E15:E18)</f>
        <v>0</v>
      </c>
      <c r="F19" s="297" t="s">
        <v>30</v>
      </c>
      <c r="G19" s="298"/>
      <c r="H19" s="227"/>
      <c r="I19" s="256">
        <f>SUM(I15:I18)</f>
        <v>0</v>
      </c>
      <c r="J19" s="269"/>
      <c r="K19" s="266"/>
      <c r="L19" s="266"/>
      <c r="M19" s="266"/>
      <c r="N19" s="266"/>
      <c r="O19" s="266"/>
      <c r="P19" s="153"/>
    </row>
    <row r="20" spans="1:23" ht="18" customHeight="1" x14ac:dyDescent="0.3">
      <c r="A20" s="1"/>
      <c r="B20" s="242" t="s">
        <v>40</v>
      </c>
      <c r="C20" s="245"/>
      <c r="D20" s="245"/>
      <c r="E20" s="261"/>
      <c r="F20" s="289" t="s">
        <v>40</v>
      </c>
      <c r="G20" s="293"/>
      <c r="H20" s="231"/>
      <c r="I20" s="257"/>
      <c r="J20" s="272"/>
      <c r="K20" s="266"/>
      <c r="L20" s="266"/>
      <c r="M20" s="266"/>
      <c r="N20" s="266"/>
      <c r="O20" s="266"/>
      <c r="P20" s="153"/>
    </row>
    <row r="21" spans="1:23" ht="18" customHeight="1" x14ac:dyDescent="0.3">
      <c r="A21" s="1"/>
      <c r="B21" s="210" t="s">
        <v>159</v>
      </c>
      <c r="C21" s="229"/>
      <c r="D21" s="229"/>
      <c r="E21" s="239">
        <f>'SO 15219'!E21</f>
        <v>0</v>
      </c>
      <c r="F21" s="284" t="s">
        <v>162</v>
      </c>
      <c r="G21" s="285"/>
      <c r="H21" s="229"/>
      <c r="I21" s="254">
        <f>'SO 15219'!P21</f>
        <v>0</v>
      </c>
      <c r="J21" s="198"/>
      <c r="K21" s="266"/>
      <c r="L21" s="266"/>
      <c r="M21" s="266"/>
      <c r="N21" s="266"/>
      <c r="O21" s="266"/>
      <c r="P21" s="153"/>
    </row>
    <row r="22" spans="1:23" ht="18" customHeight="1" x14ac:dyDescent="0.3">
      <c r="A22" s="1"/>
      <c r="B22" s="236" t="s">
        <v>160</v>
      </c>
      <c r="C22" s="227"/>
      <c r="D22" s="227"/>
      <c r="E22" s="226">
        <f>'SO 15219'!E22</f>
        <v>0</v>
      </c>
      <c r="F22" s="284" t="s">
        <v>163</v>
      </c>
      <c r="G22" s="285"/>
      <c r="H22" s="227"/>
      <c r="I22" s="255">
        <f>'SO 15219'!P22</f>
        <v>0</v>
      </c>
      <c r="J22" s="269"/>
      <c r="K22" s="266"/>
      <c r="L22" s="266"/>
      <c r="M22" s="266"/>
      <c r="N22" s="266"/>
      <c r="O22" s="266"/>
      <c r="P22" s="153"/>
      <c r="V22" s="53"/>
      <c r="W22" s="53"/>
    </row>
    <row r="23" spans="1:23" ht="18" customHeight="1" x14ac:dyDescent="0.3">
      <c r="A23" s="1"/>
      <c r="B23" s="236" t="s">
        <v>161</v>
      </c>
      <c r="C23" s="227"/>
      <c r="D23" s="227"/>
      <c r="E23" s="226">
        <f>'SO 15219'!E23</f>
        <v>0</v>
      </c>
      <c r="F23" s="284" t="s">
        <v>164</v>
      </c>
      <c r="G23" s="285"/>
      <c r="H23" s="227"/>
      <c r="I23" s="255">
        <f>'SO 15219'!P23</f>
        <v>0</v>
      </c>
      <c r="J23" s="269"/>
      <c r="K23" s="266"/>
      <c r="L23" s="266"/>
      <c r="M23" s="266"/>
      <c r="N23" s="266"/>
      <c r="O23" s="266"/>
      <c r="P23" s="153"/>
      <c r="V23" s="53"/>
      <c r="W23" s="53"/>
    </row>
    <row r="24" spans="1:23" ht="18" customHeight="1" x14ac:dyDescent="0.3">
      <c r="A24" s="1"/>
      <c r="B24" s="233"/>
      <c r="C24" s="227"/>
      <c r="D24" s="227"/>
      <c r="E24" s="227"/>
      <c r="F24" s="286"/>
      <c r="G24" s="285"/>
      <c r="H24" s="227"/>
      <c r="I24" s="233"/>
      <c r="J24" s="269"/>
      <c r="K24" s="266"/>
      <c r="L24" s="266"/>
      <c r="M24" s="266"/>
      <c r="N24" s="266"/>
      <c r="O24" s="266"/>
      <c r="P24" s="153"/>
      <c r="V24" s="53"/>
      <c r="W24" s="53"/>
    </row>
    <row r="25" spans="1:23" ht="18" customHeight="1" x14ac:dyDescent="0.3">
      <c r="A25" s="1"/>
      <c r="B25" s="236"/>
      <c r="C25" s="227"/>
      <c r="D25" s="227"/>
      <c r="E25" s="227"/>
      <c r="F25" s="287" t="s">
        <v>30</v>
      </c>
      <c r="G25" s="288"/>
      <c r="H25" s="227"/>
      <c r="I25" s="256">
        <f>SUM(E21:E24)+SUM(I21:I24)</f>
        <v>0</v>
      </c>
      <c r="J25" s="269"/>
      <c r="K25" s="266"/>
      <c r="L25" s="266"/>
      <c r="M25" s="266"/>
      <c r="N25" s="266"/>
      <c r="O25" s="266"/>
      <c r="P25" s="153"/>
    </row>
    <row r="26" spans="1:23" ht="18" customHeight="1" x14ac:dyDescent="0.3">
      <c r="A26" s="1"/>
      <c r="B26" s="209" t="s">
        <v>52</v>
      </c>
      <c r="C26" s="132"/>
      <c r="D26" s="132"/>
      <c r="E26" s="263"/>
      <c r="F26" s="289" t="s">
        <v>35</v>
      </c>
      <c r="G26" s="290"/>
      <c r="H26" s="132"/>
      <c r="I26" s="232"/>
      <c r="J26" s="271"/>
      <c r="K26" s="266"/>
      <c r="L26" s="266"/>
      <c r="M26" s="266"/>
      <c r="N26" s="266"/>
      <c r="O26" s="266"/>
      <c r="P26" s="153"/>
    </row>
    <row r="27" spans="1:23" ht="18" customHeight="1" x14ac:dyDescent="0.3">
      <c r="A27" s="1"/>
      <c r="B27" s="206"/>
      <c r="C27" s="1"/>
      <c r="D27" s="1"/>
      <c r="E27" s="264"/>
      <c r="F27" s="277" t="s">
        <v>36</v>
      </c>
      <c r="G27" s="278"/>
      <c r="H27" s="133"/>
      <c r="I27" s="254">
        <f>E19+I19+I25</f>
        <v>0</v>
      </c>
      <c r="J27" s="198"/>
      <c r="K27" s="266"/>
      <c r="L27" s="266"/>
      <c r="M27" s="266"/>
      <c r="N27" s="266"/>
      <c r="O27" s="266"/>
      <c r="P27" s="153"/>
    </row>
    <row r="28" spans="1:23" ht="18" customHeight="1" x14ac:dyDescent="0.3">
      <c r="A28" s="1"/>
      <c r="B28" s="206"/>
      <c r="C28" s="1"/>
      <c r="D28" s="1"/>
      <c r="E28" s="264"/>
      <c r="F28" s="279" t="s">
        <v>37</v>
      </c>
      <c r="G28" s="280"/>
      <c r="H28" s="244">
        <f>Rekapitulácia!B9</f>
        <v>0</v>
      </c>
      <c r="I28" s="242">
        <f>ROUND(((ROUND(H28,2)*20)/100),2)*1</f>
        <v>0</v>
      </c>
      <c r="J28" s="272"/>
      <c r="K28" s="266"/>
      <c r="L28" s="266"/>
      <c r="M28" s="266"/>
      <c r="N28" s="266"/>
      <c r="O28" s="266"/>
      <c r="P28" s="152"/>
    </row>
    <row r="29" spans="1:23" ht="18" customHeight="1" x14ac:dyDescent="0.3">
      <c r="A29" s="1"/>
      <c r="B29" s="206"/>
      <c r="C29" s="1"/>
      <c r="D29" s="1"/>
      <c r="E29" s="264"/>
      <c r="F29" s="281" t="s">
        <v>38</v>
      </c>
      <c r="G29" s="282"/>
      <c r="H29" s="239">
        <f>Rekapitulácia!B10</f>
        <v>0</v>
      </c>
      <c r="I29" s="210">
        <f>ROUND(((ROUND(H29,2)*0)/100),2)</f>
        <v>0</v>
      </c>
      <c r="J29" s="198"/>
      <c r="K29" s="266"/>
      <c r="L29" s="266"/>
      <c r="M29" s="266"/>
      <c r="N29" s="266"/>
      <c r="O29" s="266"/>
      <c r="P29" s="152"/>
    </row>
    <row r="30" spans="1:23" ht="18" customHeight="1" x14ac:dyDescent="0.3">
      <c r="A30" s="1"/>
      <c r="B30" s="206"/>
      <c r="C30" s="1"/>
      <c r="D30" s="1"/>
      <c r="E30" s="264"/>
      <c r="F30" s="279" t="s">
        <v>39</v>
      </c>
      <c r="G30" s="280"/>
      <c r="H30" s="231"/>
      <c r="I30" s="262">
        <f>SUM(I27:I29)</f>
        <v>0</v>
      </c>
      <c r="J30" s="272"/>
      <c r="K30" s="266"/>
      <c r="L30" s="266"/>
      <c r="M30" s="266"/>
      <c r="N30" s="266"/>
      <c r="O30" s="266"/>
      <c r="P30" s="153"/>
    </row>
    <row r="31" spans="1:23" ht="18" customHeight="1" x14ac:dyDescent="0.3">
      <c r="A31" s="1"/>
      <c r="B31" s="206"/>
      <c r="C31" s="1"/>
      <c r="D31" s="1"/>
      <c r="E31" s="265"/>
      <c r="F31" s="278"/>
      <c r="G31" s="283"/>
      <c r="H31" s="229"/>
      <c r="I31" s="206"/>
      <c r="J31" s="198"/>
      <c r="K31" s="266"/>
      <c r="L31" s="266"/>
      <c r="M31" s="266"/>
      <c r="N31" s="266"/>
      <c r="O31" s="266"/>
      <c r="P31" s="153"/>
    </row>
    <row r="32" spans="1:23" ht="18" customHeight="1" x14ac:dyDescent="0.3">
      <c r="A32" s="1"/>
      <c r="B32" s="209" t="s">
        <v>50</v>
      </c>
      <c r="C32" s="127"/>
      <c r="D32" s="127"/>
      <c r="E32" s="243" t="s">
        <v>51</v>
      </c>
      <c r="F32" s="228"/>
      <c r="G32" s="127"/>
      <c r="H32" s="132"/>
      <c r="I32" s="127"/>
      <c r="J32" s="271"/>
      <c r="K32" s="266"/>
      <c r="L32" s="266"/>
      <c r="M32" s="266"/>
      <c r="N32" s="266"/>
      <c r="O32" s="266"/>
      <c r="P32" s="153"/>
    </row>
    <row r="33" spans="1:23" ht="18" customHeight="1" x14ac:dyDescent="0.3">
      <c r="A33" s="1"/>
      <c r="B33" s="206"/>
      <c r="C33" s="1"/>
      <c r="D33" s="1"/>
      <c r="E33" s="1"/>
      <c r="F33" s="1"/>
      <c r="G33" s="1"/>
      <c r="H33" s="1"/>
      <c r="I33" s="1"/>
      <c r="J33" s="198"/>
      <c r="K33" s="266"/>
      <c r="L33" s="266"/>
      <c r="M33" s="266"/>
      <c r="N33" s="266"/>
      <c r="O33" s="266"/>
      <c r="P33" s="153"/>
    </row>
    <row r="34" spans="1:23" ht="18" customHeight="1" x14ac:dyDescent="0.3">
      <c r="A34" s="1"/>
      <c r="B34" s="206"/>
      <c r="C34" s="1"/>
      <c r="D34" s="1"/>
      <c r="E34" s="1"/>
      <c r="F34" s="1"/>
      <c r="G34" s="1"/>
      <c r="H34" s="1"/>
      <c r="I34" s="1"/>
      <c r="J34" s="198"/>
      <c r="K34" s="266"/>
      <c r="L34" s="266"/>
      <c r="M34" s="266"/>
      <c r="N34" s="266"/>
      <c r="O34" s="266"/>
      <c r="P34" s="153"/>
    </row>
    <row r="35" spans="1:23" ht="18" customHeight="1" x14ac:dyDescent="0.3">
      <c r="A35" s="1"/>
      <c r="B35" s="206"/>
      <c r="C35" s="1"/>
      <c r="D35" s="1"/>
      <c r="E35" s="1"/>
      <c r="F35" s="1"/>
      <c r="G35" s="1"/>
      <c r="H35" s="1"/>
      <c r="I35" s="1"/>
      <c r="J35" s="198"/>
      <c r="K35" s="266"/>
      <c r="L35" s="266"/>
      <c r="M35" s="266"/>
      <c r="N35" s="266"/>
      <c r="O35" s="266"/>
      <c r="P35" s="153"/>
    </row>
    <row r="36" spans="1:23" ht="18" customHeight="1" x14ac:dyDescent="0.3">
      <c r="A36" s="1"/>
      <c r="B36" s="206"/>
      <c r="C36" s="1"/>
      <c r="D36" s="1"/>
      <c r="E36" s="1"/>
      <c r="F36" s="1"/>
      <c r="G36" s="1"/>
      <c r="H36" s="1"/>
      <c r="I36" s="1"/>
      <c r="J36" s="198"/>
      <c r="K36" s="266"/>
      <c r="L36" s="266"/>
      <c r="M36" s="266"/>
      <c r="N36" s="266"/>
      <c r="O36" s="266"/>
      <c r="P36" s="153"/>
    </row>
    <row r="37" spans="1:23" ht="18" customHeight="1" x14ac:dyDescent="0.3">
      <c r="A37" s="1"/>
      <c r="B37" s="206"/>
      <c r="C37" s="1"/>
      <c r="D37" s="1"/>
      <c r="E37" s="1"/>
      <c r="F37" s="1"/>
      <c r="G37" s="1"/>
      <c r="H37" s="1"/>
      <c r="I37" s="1"/>
      <c r="J37" s="198"/>
      <c r="K37" s="266"/>
      <c r="L37" s="266"/>
      <c r="M37" s="266"/>
      <c r="N37" s="266"/>
      <c r="O37" s="266"/>
      <c r="P37" s="153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8E216-488D-4F65-BFEA-D1E9E71FA856}">
  <dimension ref="A1:AA156"/>
  <sheetViews>
    <sheetView workbookViewId="0">
      <pane ySplit="1" topLeftCell="A126" activePane="bottomLeft" state="frozen"/>
      <selection pane="bottomLeft" activeCell="H92" sqref="H92:H153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4" t="s">
        <v>13</v>
      </c>
      <c r="C1" s="375"/>
      <c r="D1" s="12"/>
      <c r="E1" s="376" t="s">
        <v>0</v>
      </c>
      <c r="F1" s="377"/>
      <c r="G1" s="13"/>
      <c r="H1" s="389" t="s">
        <v>70</v>
      </c>
      <c r="I1" s="37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78" t="s">
        <v>13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80"/>
      <c r="R2" s="380"/>
      <c r="S2" s="380"/>
      <c r="T2" s="380"/>
      <c r="U2" s="380"/>
      <c r="V2" s="381"/>
      <c r="W2" s="53"/>
    </row>
    <row r="3" spans="1:23" ht="18" customHeight="1" x14ac:dyDescent="0.3">
      <c r="A3" s="15"/>
      <c r="B3" s="382" t="s">
        <v>1</v>
      </c>
      <c r="C3" s="383"/>
      <c r="D3" s="383"/>
      <c r="E3" s="383"/>
      <c r="F3" s="383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5"/>
      <c r="W3" s="53"/>
    </row>
    <row r="4" spans="1:23" ht="18" customHeight="1" x14ac:dyDescent="0.3">
      <c r="A4" s="15"/>
      <c r="B4" s="43" t="s">
        <v>14</v>
      </c>
      <c r="C4" s="32"/>
      <c r="D4" s="25"/>
      <c r="E4" s="25"/>
      <c r="F4" s="44" t="s">
        <v>15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16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17</v>
      </c>
      <c r="C6" s="32"/>
      <c r="D6" s="44" t="s">
        <v>18</v>
      </c>
      <c r="E6" s="25"/>
      <c r="F6" s="44" t="s">
        <v>19</v>
      </c>
      <c r="G6" s="44" t="s">
        <v>20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6" t="s">
        <v>21</v>
      </c>
      <c r="C7" s="387"/>
      <c r="D7" s="387"/>
      <c r="E7" s="387"/>
      <c r="F7" s="387"/>
      <c r="G7" s="387"/>
      <c r="H7" s="388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24</v>
      </c>
      <c r="C8" s="46"/>
      <c r="D8" s="28"/>
      <c r="E8" s="28"/>
      <c r="F8" s="50" t="s">
        <v>25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5" t="s">
        <v>22</v>
      </c>
      <c r="C9" s="366"/>
      <c r="D9" s="366"/>
      <c r="E9" s="366"/>
      <c r="F9" s="366"/>
      <c r="G9" s="366"/>
      <c r="H9" s="367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24</v>
      </c>
      <c r="C10" s="32"/>
      <c r="D10" s="25"/>
      <c r="E10" s="25"/>
      <c r="F10" s="44" t="s">
        <v>25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5" t="s">
        <v>23</v>
      </c>
      <c r="C11" s="366"/>
      <c r="D11" s="366"/>
      <c r="E11" s="366"/>
      <c r="F11" s="366"/>
      <c r="G11" s="366"/>
      <c r="H11" s="367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24</v>
      </c>
      <c r="C12" s="32"/>
      <c r="D12" s="25"/>
      <c r="E12" s="25"/>
      <c r="F12" s="44" t="s">
        <v>25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47</v>
      </c>
      <c r="D14" s="61" t="s">
        <v>48</v>
      </c>
      <c r="E14" s="66" t="s">
        <v>49</v>
      </c>
      <c r="F14" s="368" t="s">
        <v>31</v>
      </c>
      <c r="G14" s="369"/>
      <c r="H14" s="360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26</v>
      </c>
      <c r="C15" s="63">
        <f>'SO 15219'!E60</f>
        <v>0</v>
      </c>
      <c r="D15" s="58">
        <f>'SO 15219'!F60</f>
        <v>0</v>
      </c>
      <c r="E15" s="67">
        <f>'SO 15219'!G60</f>
        <v>0</v>
      </c>
      <c r="F15" s="370" t="s">
        <v>32</v>
      </c>
      <c r="G15" s="362"/>
      <c r="H15" s="345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27</v>
      </c>
      <c r="C16" s="92">
        <f>'SO 15219'!E65</f>
        <v>0</v>
      </c>
      <c r="D16" s="93">
        <f>'SO 15219'!F65</f>
        <v>0</v>
      </c>
      <c r="E16" s="94">
        <f>'SO 15219'!G65</f>
        <v>0</v>
      </c>
      <c r="F16" s="371" t="s">
        <v>33</v>
      </c>
      <c r="G16" s="362"/>
      <c r="H16" s="345"/>
      <c r="I16" s="25"/>
      <c r="J16" s="25"/>
      <c r="K16" s="26"/>
      <c r="L16" s="26"/>
      <c r="M16" s="26"/>
      <c r="N16" s="26"/>
      <c r="O16" s="74"/>
      <c r="P16" s="83">
        <f>(SUM(Z90:Z155))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28</v>
      </c>
      <c r="C17" s="63">
        <f>'SO 15219'!E69</f>
        <v>0</v>
      </c>
      <c r="D17" s="58">
        <f>'SO 15219'!F69</f>
        <v>0</v>
      </c>
      <c r="E17" s="67">
        <f>'SO 15219'!G69</f>
        <v>0</v>
      </c>
      <c r="F17" s="372" t="s">
        <v>34</v>
      </c>
      <c r="G17" s="362"/>
      <c r="H17" s="345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29</v>
      </c>
      <c r="C18" s="64">
        <f>'SO 15219'!E73</f>
        <v>0</v>
      </c>
      <c r="D18" s="59">
        <f>'SO 15219'!F73</f>
        <v>0</v>
      </c>
      <c r="E18" s="68">
        <f>'SO 15219'!G73</f>
        <v>0</v>
      </c>
      <c r="F18" s="373"/>
      <c r="G18" s="364"/>
      <c r="H18" s="345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30</v>
      </c>
      <c r="C19" s="65"/>
      <c r="D19" s="60"/>
      <c r="E19" s="69">
        <f>SUM(E15:E18)</f>
        <v>0</v>
      </c>
      <c r="F19" s="357" t="s">
        <v>30</v>
      </c>
      <c r="G19" s="344"/>
      <c r="H19" s="358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40</v>
      </c>
      <c r="C20" s="57"/>
      <c r="D20" s="95"/>
      <c r="E20" s="96"/>
      <c r="F20" s="346" t="s">
        <v>40</v>
      </c>
      <c r="G20" s="359"/>
      <c r="H20" s="360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41</v>
      </c>
      <c r="C21" s="51"/>
      <c r="D21" s="91"/>
      <c r="E21" s="70">
        <f>((E15*U22*0)+(E16*V22*0)+(E17*W22*0))/100</f>
        <v>0</v>
      </c>
      <c r="F21" s="361" t="s">
        <v>44</v>
      </c>
      <c r="G21" s="362"/>
      <c r="H21" s="345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42</v>
      </c>
      <c r="C22" s="34"/>
      <c r="D22" s="72"/>
      <c r="E22" s="71">
        <f>((E15*U23*0)+(E16*V23*0)+(E17*W23*0))/100</f>
        <v>0</v>
      </c>
      <c r="F22" s="361" t="s">
        <v>45</v>
      </c>
      <c r="G22" s="362"/>
      <c r="H22" s="345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43</v>
      </c>
      <c r="C23" s="34"/>
      <c r="D23" s="72"/>
      <c r="E23" s="71">
        <f>((E15*U24*0)+(E16*V24*0)+(E17*W24*0))/100</f>
        <v>0</v>
      </c>
      <c r="F23" s="361" t="s">
        <v>46</v>
      </c>
      <c r="G23" s="362"/>
      <c r="H23" s="345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3"/>
      <c r="G24" s="364"/>
      <c r="H24" s="345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3" t="s">
        <v>30</v>
      </c>
      <c r="G25" s="344"/>
      <c r="H25" s="345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52</v>
      </c>
      <c r="C26" s="98"/>
      <c r="D26" s="100"/>
      <c r="E26" s="106"/>
      <c r="F26" s="346" t="s">
        <v>35</v>
      </c>
      <c r="G26" s="347"/>
      <c r="H26" s="348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49" t="s">
        <v>36</v>
      </c>
      <c r="G27" s="332"/>
      <c r="H27" s="350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1" t="s">
        <v>37</v>
      </c>
      <c r="G28" s="352"/>
      <c r="H28" s="216">
        <f>P27-SUM('SO 15219'!K90:'SO 15219'!K155)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3" t="s">
        <v>38</v>
      </c>
      <c r="G29" s="354"/>
      <c r="H29" s="33">
        <f>SUM('SO 15219'!K90:'SO 15219'!K155)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5" t="s">
        <v>39</v>
      </c>
      <c r="G30" s="356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2"/>
      <c r="G31" s="333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50</v>
      </c>
      <c r="C32" s="102"/>
      <c r="D32" s="19"/>
      <c r="E32" s="111" t="s">
        <v>51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4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4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4"/>
    </row>
    <row r="42" spans="1:23" x14ac:dyDescent="0.3">
      <c r="A42" s="131"/>
      <c r="B42" s="20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4"/>
    </row>
    <row r="43" spans="1:23" x14ac:dyDescent="0.3">
      <c r="A43" s="131"/>
      <c r="B43" s="203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36" t="s">
        <v>0</v>
      </c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8"/>
      <c r="W44" s="53"/>
    </row>
    <row r="45" spans="1:23" x14ac:dyDescent="0.3">
      <c r="A45" s="131"/>
      <c r="B45" s="20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1"/>
      <c r="B46" s="317" t="s">
        <v>21</v>
      </c>
      <c r="C46" s="318"/>
      <c r="D46" s="318"/>
      <c r="E46" s="319"/>
      <c r="F46" s="339" t="s">
        <v>18</v>
      </c>
      <c r="G46" s="318"/>
      <c r="H46" s="319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1"/>
      <c r="B47" s="317" t="s">
        <v>22</v>
      </c>
      <c r="C47" s="318"/>
      <c r="D47" s="318"/>
      <c r="E47" s="319"/>
      <c r="F47" s="339" t="s">
        <v>16</v>
      </c>
      <c r="G47" s="318"/>
      <c r="H47" s="319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1"/>
      <c r="B48" s="317" t="s">
        <v>23</v>
      </c>
      <c r="C48" s="318"/>
      <c r="D48" s="318"/>
      <c r="E48" s="319"/>
      <c r="F48" s="339" t="s">
        <v>56</v>
      </c>
      <c r="G48" s="318"/>
      <c r="H48" s="319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1"/>
      <c r="B49" s="340" t="s">
        <v>1</v>
      </c>
      <c r="C49" s="341"/>
      <c r="D49" s="341"/>
      <c r="E49" s="341"/>
      <c r="F49" s="341"/>
      <c r="G49" s="341"/>
      <c r="H49" s="341"/>
      <c r="I49" s="342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5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5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4" t="s">
        <v>53</v>
      </c>
      <c r="C54" s="335"/>
      <c r="D54" s="129"/>
      <c r="E54" s="129" t="s">
        <v>47</v>
      </c>
      <c r="F54" s="129" t="s">
        <v>48</v>
      </c>
      <c r="G54" s="129" t="s">
        <v>30</v>
      </c>
      <c r="H54" s="129" t="s">
        <v>54</v>
      </c>
      <c r="I54" s="129" t="s">
        <v>55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1" t="s">
        <v>58</v>
      </c>
      <c r="C55" s="323"/>
      <c r="D55" s="323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5"/>
      <c r="X55" s="139"/>
      <c r="Y55" s="139"/>
      <c r="Z55" s="139"/>
    </row>
    <row r="56" spans="1:26" x14ac:dyDescent="0.3">
      <c r="A56" s="10"/>
      <c r="B56" s="325" t="s">
        <v>59</v>
      </c>
      <c r="C56" s="326"/>
      <c r="D56" s="326"/>
      <c r="E56" s="140">
        <f>'SO 15219'!L95</f>
        <v>0</v>
      </c>
      <c r="F56" s="140">
        <f>'SO 15219'!M95</f>
        <v>0</v>
      </c>
      <c r="G56" s="140">
        <f>'SO 15219'!I95</f>
        <v>0</v>
      </c>
      <c r="H56" s="141">
        <f>'SO 15219'!S95</f>
        <v>0</v>
      </c>
      <c r="I56" s="141">
        <f>'SO 15219'!V95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5"/>
      <c r="X56" s="139"/>
      <c r="Y56" s="139"/>
      <c r="Z56" s="139"/>
    </row>
    <row r="57" spans="1:26" x14ac:dyDescent="0.3">
      <c r="A57" s="10"/>
      <c r="B57" s="325" t="s">
        <v>60</v>
      </c>
      <c r="C57" s="326"/>
      <c r="D57" s="326"/>
      <c r="E57" s="140">
        <f>'SO 15219'!L99</f>
        <v>0</v>
      </c>
      <c r="F57" s="140">
        <f>'SO 15219'!M99</f>
        <v>0</v>
      </c>
      <c r="G57" s="140">
        <f>'SO 15219'!I99</f>
        <v>0</v>
      </c>
      <c r="H57" s="141">
        <f>'SO 15219'!S99</f>
        <v>118.9</v>
      </c>
      <c r="I57" s="141">
        <f>'SO 15219'!V99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5"/>
      <c r="X57" s="139"/>
      <c r="Y57" s="139"/>
      <c r="Z57" s="139"/>
    </row>
    <row r="58" spans="1:26" x14ac:dyDescent="0.3">
      <c r="A58" s="10"/>
      <c r="B58" s="325" t="s">
        <v>61</v>
      </c>
      <c r="C58" s="326"/>
      <c r="D58" s="326"/>
      <c r="E58" s="140">
        <f>'SO 15219'!L113</f>
        <v>0</v>
      </c>
      <c r="F58" s="140">
        <f>'SO 15219'!M113</f>
        <v>0</v>
      </c>
      <c r="G58" s="140">
        <f>'SO 15219'!I113</f>
        <v>0</v>
      </c>
      <c r="H58" s="141">
        <f>'SO 15219'!S113</f>
        <v>0</v>
      </c>
      <c r="I58" s="141">
        <f>'SO 15219'!V113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5"/>
      <c r="X58" s="139"/>
      <c r="Y58" s="139"/>
      <c r="Z58" s="139"/>
    </row>
    <row r="59" spans="1:26" x14ac:dyDescent="0.3">
      <c r="A59" s="10"/>
      <c r="B59" s="325" t="s">
        <v>62</v>
      </c>
      <c r="C59" s="326"/>
      <c r="D59" s="326"/>
      <c r="E59" s="140">
        <f>'SO 15219'!L126</f>
        <v>0</v>
      </c>
      <c r="F59" s="140">
        <f>'SO 15219'!M126</f>
        <v>0</v>
      </c>
      <c r="G59" s="140">
        <f>'SO 15219'!I126</f>
        <v>0</v>
      </c>
      <c r="H59" s="141">
        <f>'SO 15219'!S126</f>
        <v>0</v>
      </c>
      <c r="I59" s="141">
        <f>'SO 15219'!V126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5"/>
      <c r="X59" s="139"/>
      <c r="Y59" s="139"/>
      <c r="Z59" s="139"/>
    </row>
    <row r="60" spans="1:26" x14ac:dyDescent="0.3">
      <c r="A60" s="10"/>
      <c r="B60" s="324" t="s">
        <v>58</v>
      </c>
      <c r="C60" s="309"/>
      <c r="D60" s="309"/>
      <c r="E60" s="142">
        <f>'SO 15219'!L128</f>
        <v>0</v>
      </c>
      <c r="F60" s="142">
        <f>'SO 15219'!M128</f>
        <v>0</v>
      </c>
      <c r="G60" s="142">
        <f>'SO 15219'!I128</f>
        <v>0</v>
      </c>
      <c r="H60" s="143">
        <f>'SO 15219'!S128</f>
        <v>118.9</v>
      </c>
      <c r="I60" s="143">
        <f>'SO 15219'!V128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5"/>
      <c r="X60" s="139"/>
      <c r="Y60" s="139"/>
      <c r="Z60" s="139"/>
    </row>
    <row r="61" spans="1:26" x14ac:dyDescent="0.3">
      <c r="A61" s="1"/>
      <c r="B61" s="206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0"/>
      <c r="B62" s="324" t="s">
        <v>63</v>
      </c>
      <c r="C62" s="309"/>
      <c r="D62" s="309"/>
      <c r="E62" s="140"/>
      <c r="F62" s="140"/>
      <c r="G62" s="140"/>
      <c r="H62" s="141"/>
      <c r="I62" s="141"/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5"/>
      <c r="X62" s="139"/>
      <c r="Y62" s="139"/>
      <c r="Z62" s="139"/>
    </row>
    <row r="63" spans="1:26" x14ac:dyDescent="0.3">
      <c r="A63" s="10"/>
      <c r="B63" s="325" t="s">
        <v>64</v>
      </c>
      <c r="C63" s="326"/>
      <c r="D63" s="326"/>
      <c r="E63" s="140">
        <f>'SO 15219'!L133</f>
        <v>0</v>
      </c>
      <c r="F63" s="140">
        <f>'SO 15219'!M133</f>
        <v>0</v>
      </c>
      <c r="G63" s="140">
        <f>'SO 15219'!I133</f>
        <v>0</v>
      </c>
      <c r="H63" s="141">
        <f>'SO 15219'!S133</f>
        <v>0</v>
      </c>
      <c r="I63" s="141">
        <f>'SO 15219'!V133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5"/>
      <c r="X63" s="139"/>
      <c r="Y63" s="139"/>
      <c r="Z63" s="139"/>
    </row>
    <row r="64" spans="1:26" x14ac:dyDescent="0.3">
      <c r="A64" s="10"/>
      <c r="B64" s="325" t="s">
        <v>65</v>
      </c>
      <c r="C64" s="326"/>
      <c r="D64" s="326"/>
      <c r="E64" s="140">
        <f>'SO 15219'!L138</f>
        <v>0</v>
      </c>
      <c r="F64" s="140">
        <f>'SO 15219'!M138</f>
        <v>0</v>
      </c>
      <c r="G64" s="140">
        <f>'SO 15219'!I138</f>
        <v>0</v>
      </c>
      <c r="H64" s="141">
        <f>'SO 15219'!S138</f>
        <v>0</v>
      </c>
      <c r="I64" s="141">
        <f>'SO 15219'!V138</f>
        <v>0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5"/>
      <c r="X64" s="139"/>
      <c r="Y64" s="139"/>
      <c r="Z64" s="139"/>
    </row>
    <row r="65" spans="1:26" x14ac:dyDescent="0.3">
      <c r="A65" s="10"/>
      <c r="B65" s="324" t="s">
        <v>63</v>
      </c>
      <c r="C65" s="309"/>
      <c r="D65" s="309"/>
      <c r="E65" s="142">
        <f>'SO 15219'!L140</f>
        <v>0</v>
      </c>
      <c r="F65" s="142">
        <f>'SO 15219'!M140</f>
        <v>0</v>
      </c>
      <c r="G65" s="142">
        <f>'SO 15219'!I140</f>
        <v>0</v>
      </c>
      <c r="H65" s="143">
        <f>'SO 15219'!S140</f>
        <v>0</v>
      </c>
      <c r="I65" s="143">
        <f>'SO 15219'!V140</f>
        <v>0</v>
      </c>
      <c r="J65" s="143"/>
      <c r="K65" s="143"/>
      <c r="L65" s="143"/>
      <c r="M65" s="143"/>
      <c r="N65" s="143"/>
      <c r="O65" s="143"/>
      <c r="P65" s="143"/>
      <c r="Q65" s="139"/>
      <c r="R65" s="139"/>
      <c r="S65" s="139"/>
      <c r="T65" s="139"/>
      <c r="U65" s="139"/>
      <c r="V65" s="152"/>
      <c r="W65" s="215"/>
      <c r="X65" s="139"/>
      <c r="Y65" s="139"/>
      <c r="Z65" s="139"/>
    </row>
    <row r="66" spans="1:26" x14ac:dyDescent="0.3">
      <c r="A66" s="1"/>
      <c r="B66" s="206"/>
      <c r="C66" s="1"/>
      <c r="D66" s="1"/>
      <c r="E66" s="133"/>
      <c r="F66" s="133"/>
      <c r="G66" s="133"/>
      <c r="H66" s="134"/>
      <c r="I66" s="134"/>
      <c r="J66" s="134"/>
      <c r="K66" s="134"/>
      <c r="L66" s="134"/>
      <c r="M66" s="134"/>
      <c r="N66" s="134"/>
      <c r="O66" s="134"/>
      <c r="P66" s="134"/>
      <c r="V66" s="153"/>
      <c r="W66" s="53"/>
    </row>
    <row r="67" spans="1:26" x14ac:dyDescent="0.3">
      <c r="A67" s="10"/>
      <c r="B67" s="324" t="s">
        <v>66</v>
      </c>
      <c r="C67" s="309"/>
      <c r="D67" s="309"/>
      <c r="E67" s="140"/>
      <c r="F67" s="140"/>
      <c r="G67" s="140"/>
      <c r="H67" s="141"/>
      <c r="I67" s="141"/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5"/>
      <c r="X67" s="139"/>
      <c r="Y67" s="139"/>
      <c r="Z67" s="139"/>
    </row>
    <row r="68" spans="1:26" x14ac:dyDescent="0.3">
      <c r="A68" s="10"/>
      <c r="B68" s="325" t="s">
        <v>67</v>
      </c>
      <c r="C68" s="326"/>
      <c r="D68" s="326"/>
      <c r="E68" s="140">
        <f>'SO 15219'!L146</f>
        <v>0</v>
      </c>
      <c r="F68" s="140">
        <f>'SO 15219'!M146</f>
        <v>0</v>
      </c>
      <c r="G68" s="140">
        <f>'SO 15219'!I146</f>
        <v>0</v>
      </c>
      <c r="H68" s="141">
        <f>'SO 15219'!S146</f>
        <v>0</v>
      </c>
      <c r="I68" s="141">
        <f>'SO 15219'!V146</f>
        <v>0</v>
      </c>
      <c r="J68" s="141"/>
      <c r="K68" s="141"/>
      <c r="L68" s="141"/>
      <c r="M68" s="141"/>
      <c r="N68" s="141"/>
      <c r="O68" s="141"/>
      <c r="P68" s="141"/>
      <c r="Q68" s="139"/>
      <c r="R68" s="139"/>
      <c r="S68" s="139"/>
      <c r="T68" s="139"/>
      <c r="U68" s="139"/>
      <c r="V68" s="152"/>
      <c r="W68" s="215"/>
      <c r="X68" s="139"/>
      <c r="Y68" s="139"/>
      <c r="Z68" s="139"/>
    </row>
    <row r="69" spans="1:26" x14ac:dyDescent="0.3">
      <c r="A69" s="10"/>
      <c r="B69" s="324" t="s">
        <v>66</v>
      </c>
      <c r="C69" s="309"/>
      <c r="D69" s="309"/>
      <c r="E69" s="142">
        <f>'SO 15219'!L148</f>
        <v>0</v>
      </c>
      <c r="F69" s="142">
        <f>'SO 15219'!M148</f>
        <v>0</v>
      </c>
      <c r="G69" s="142">
        <f>'SO 15219'!I148</f>
        <v>0</v>
      </c>
      <c r="H69" s="143">
        <f>'SO 15219'!S148</f>
        <v>0</v>
      </c>
      <c r="I69" s="143">
        <f>'SO 15219'!V148</f>
        <v>0</v>
      </c>
      <c r="J69" s="143"/>
      <c r="K69" s="143"/>
      <c r="L69" s="143"/>
      <c r="M69" s="143"/>
      <c r="N69" s="143"/>
      <c r="O69" s="143"/>
      <c r="P69" s="143"/>
      <c r="Q69" s="139"/>
      <c r="R69" s="139"/>
      <c r="S69" s="139"/>
      <c r="T69" s="139"/>
      <c r="U69" s="139"/>
      <c r="V69" s="152"/>
      <c r="W69" s="215"/>
      <c r="X69" s="139"/>
      <c r="Y69" s="139"/>
      <c r="Z69" s="139"/>
    </row>
    <row r="70" spans="1:26" x14ac:dyDescent="0.3">
      <c r="A70" s="1"/>
      <c r="B70" s="206"/>
      <c r="C70" s="1"/>
      <c r="D70" s="1"/>
      <c r="E70" s="133"/>
      <c r="F70" s="133"/>
      <c r="G70" s="133"/>
      <c r="H70" s="134"/>
      <c r="I70" s="134"/>
      <c r="J70" s="134"/>
      <c r="K70" s="134"/>
      <c r="L70" s="134"/>
      <c r="M70" s="134"/>
      <c r="N70" s="134"/>
      <c r="O70" s="134"/>
      <c r="P70" s="134"/>
      <c r="V70" s="153"/>
      <c r="W70" s="53"/>
    </row>
    <row r="71" spans="1:26" x14ac:dyDescent="0.3">
      <c r="A71" s="10"/>
      <c r="B71" s="324" t="s">
        <v>40</v>
      </c>
      <c r="C71" s="309"/>
      <c r="D71" s="309"/>
      <c r="E71" s="140"/>
      <c r="F71" s="140"/>
      <c r="G71" s="140"/>
      <c r="H71" s="141"/>
      <c r="I71" s="141"/>
      <c r="J71" s="141"/>
      <c r="K71" s="141"/>
      <c r="L71" s="141"/>
      <c r="M71" s="141"/>
      <c r="N71" s="141"/>
      <c r="O71" s="141"/>
      <c r="P71" s="141"/>
      <c r="Q71" s="139"/>
      <c r="R71" s="139"/>
      <c r="S71" s="139"/>
      <c r="T71" s="139"/>
      <c r="U71" s="139"/>
      <c r="V71" s="152"/>
      <c r="W71" s="215"/>
      <c r="X71" s="139"/>
      <c r="Y71" s="139"/>
      <c r="Z71" s="139"/>
    </row>
    <row r="72" spans="1:26" x14ac:dyDescent="0.3">
      <c r="A72" s="10"/>
      <c r="B72" s="325" t="s">
        <v>68</v>
      </c>
      <c r="C72" s="326"/>
      <c r="D72" s="326"/>
      <c r="E72" s="140">
        <f>'SO 15219'!L153</f>
        <v>0</v>
      </c>
      <c r="F72" s="140">
        <f>'SO 15219'!M153</f>
        <v>0</v>
      </c>
      <c r="G72" s="140">
        <f>'SO 15219'!I153</f>
        <v>0</v>
      </c>
      <c r="H72" s="141">
        <f>'SO 15219'!S153</f>
        <v>0</v>
      </c>
      <c r="I72" s="141">
        <f>'SO 15219'!V153</f>
        <v>0</v>
      </c>
      <c r="J72" s="141"/>
      <c r="K72" s="141"/>
      <c r="L72" s="141"/>
      <c r="M72" s="141"/>
      <c r="N72" s="141"/>
      <c r="O72" s="141"/>
      <c r="P72" s="141"/>
      <c r="Q72" s="139"/>
      <c r="R72" s="139"/>
      <c r="S72" s="139"/>
      <c r="T72" s="139"/>
      <c r="U72" s="139"/>
      <c r="V72" s="152"/>
      <c r="W72" s="215"/>
      <c r="X72" s="139"/>
      <c r="Y72" s="139"/>
      <c r="Z72" s="139"/>
    </row>
    <row r="73" spans="1:26" x14ac:dyDescent="0.3">
      <c r="A73" s="10"/>
      <c r="B73" s="324" t="s">
        <v>40</v>
      </c>
      <c r="C73" s="309"/>
      <c r="D73" s="309"/>
      <c r="E73" s="142">
        <f>'SO 15219'!L155</f>
        <v>0</v>
      </c>
      <c r="F73" s="142">
        <f>'SO 15219'!M155</f>
        <v>0</v>
      </c>
      <c r="G73" s="142">
        <f>'SO 15219'!I155</f>
        <v>0</v>
      </c>
      <c r="H73" s="143">
        <f>'SO 15219'!S155</f>
        <v>0</v>
      </c>
      <c r="I73" s="143">
        <f>'SO 15219'!V155</f>
        <v>0</v>
      </c>
      <c r="J73" s="143"/>
      <c r="K73" s="143"/>
      <c r="L73" s="143"/>
      <c r="M73" s="143"/>
      <c r="N73" s="143"/>
      <c r="O73" s="143"/>
      <c r="P73" s="143"/>
      <c r="Q73" s="139"/>
      <c r="R73" s="139"/>
      <c r="S73" s="139"/>
      <c r="T73" s="139"/>
      <c r="U73" s="139"/>
      <c r="V73" s="152"/>
      <c r="W73" s="215"/>
      <c r="X73" s="139"/>
      <c r="Y73" s="139"/>
      <c r="Z73" s="139"/>
    </row>
    <row r="74" spans="1:26" x14ac:dyDescent="0.3">
      <c r="A74" s="1"/>
      <c r="B74" s="206"/>
      <c r="C74" s="1"/>
      <c r="D74" s="1"/>
      <c r="E74" s="133"/>
      <c r="F74" s="133"/>
      <c r="G74" s="133"/>
      <c r="H74" s="134"/>
      <c r="I74" s="134"/>
      <c r="J74" s="134"/>
      <c r="K74" s="134"/>
      <c r="L74" s="134"/>
      <c r="M74" s="134"/>
      <c r="N74" s="134"/>
      <c r="O74" s="134"/>
      <c r="P74" s="134"/>
      <c r="V74" s="153"/>
      <c r="W74" s="53"/>
    </row>
    <row r="75" spans="1:26" x14ac:dyDescent="0.3">
      <c r="A75" s="144"/>
      <c r="B75" s="327" t="s">
        <v>69</v>
      </c>
      <c r="C75" s="328"/>
      <c r="D75" s="328"/>
      <c r="E75" s="146">
        <f>'SO 15219'!L156</f>
        <v>0</v>
      </c>
      <c r="F75" s="146">
        <f>'SO 15219'!M156</f>
        <v>0</v>
      </c>
      <c r="G75" s="146">
        <f>'SO 15219'!I156</f>
        <v>0</v>
      </c>
      <c r="H75" s="147">
        <f>'SO 15219'!S156</f>
        <v>118.9</v>
      </c>
      <c r="I75" s="147">
        <f>'SO 15219'!V156</f>
        <v>0</v>
      </c>
      <c r="J75" s="148"/>
      <c r="K75" s="148"/>
      <c r="L75" s="148"/>
      <c r="M75" s="148"/>
      <c r="N75" s="148"/>
      <c r="O75" s="148"/>
      <c r="P75" s="148"/>
      <c r="Q75" s="149"/>
      <c r="R75" s="149"/>
      <c r="S75" s="149"/>
      <c r="T75" s="149"/>
      <c r="U75" s="149"/>
      <c r="V75" s="154"/>
      <c r="W75" s="215"/>
      <c r="X75" s="145"/>
      <c r="Y75" s="145"/>
      <c r="Z75" s="145"/>
    </row>
    <row r="76" spans="1:26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15"/>
      <c r="B77" s="42"/>
      <c r="C77" s="3"/>
      <c r="D77" s="3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15"/>
      <c r="B78" s="38"/>
      <c r="C78" s="8"/>
      <c r="D78" s="8"/>
      <c r="E78" s="27"/>
      <c r="F78" s="27"/>
      <c r="G78" s="27"/>
      <c r="H78" s="156"/>
      <c r="I78" s="156"/>
      <c r="J78" s="156"/>
      <c r="K78" s="156"/>
      <c r="L78" s="156"/>
      <c r="M78" s="156"/>
      <c r="N78" s="156"/>
      <c r="O78" s="156"/>
      <c r="P78" s="156"/>
      <c r="Q78" s="16"/>
      <c r="R78" s="16"/>
      <c r="S78" s="16"/>
      <c r="T78" s="16"/>
      <c r="U78" s="16"/>
      <c r="V78" s="16"/>
      <c r="W78" s="53"/>
    </row>
    <row r="79" spans="1:26" ht="34.950000000000003" customHeight="1" x14ac:dyDescent="0.3">
      <c r="A79" s="1"/>
      <c r="B79" s="329" t="s">
        <v>70</v>
      </c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53"/>
    </row>
    <row r="80" spans="1:26" x14ac:dyDescent="0.3">
      <c r="A80" s="15"/>
      <c r="B80" s="97"/>
      <c r="C80" s="19"/>
      <c r="D80" s="19"/>
      <c r="E80" s="99"/>
      <c r="F80" s="99"/>
      <c r="G80" s="99"/>
      <c r="H80" s="170"/>
      <c r="I80" s="170"/>
      <c r="J80" s="170"/>
      <c r="K80" s="170"/>
      <c r="L80" s="170"/>
      <c r="M80" s="170"/>
      <c r="N80" s="170"/>
      <c r="O80" s="170"/>
      <c r="P80" s="170"/>
      <c r="Q80" s="20"/>
      <c r="R80" s="20"/>
      <c r="S80" s="20"/>
      <c r="T80" s="20"/>
      <c r="U80" s="20"/>
      <c r="V80" s="20"/>
      <c r="W80" s="53"/>
    </row>
    <row r="81" spans="1:26" ht="19.95" customHeight="1" x14ac:dyDescent="0.3">
      <c r="A81" s="201"/>
      <c r="B81" s="314" t="s">
        <v>21</v>
      </c>
      <c r="C81" s="315"/>
      <c r="D81" s="315"/>
      <c r="E81" s="316"/>
      <c r="F81" s="168"/>
      <c r="G81" s="168"/>
      <c r="H81" s="169" t="s">
        <v>81</v>
      </c>
      <c r="I81" s="320" t="s">
        <v>82</v>
      </c>
      <c r="J81" s="321"/>
      <c r="K81" s="321"/>
      <c r="L81" s="321"/>
      <c r="M81" s="321"/>
      <c r="N81" s="321"/>
      <c r="O81" s="321"/>
      <c r="P81" s="322"/>
      <c r="Q81" s="18"/>
      <c r="R81" s="18"/>
      <c r="S81" s="18"/>
      <c r="T81" s="18"/>
      <c r="U81" s="18"/>
      <c r="V81" s="18"/>
      <c r="W81" s="53"/>
    </row>
    <row r="82" spans="1:26" ht="19.95" customHeight="1" x14ac:dyDescent="0.3">
      <c r="A82" s="201"/>
      <c r="B82" s="317" t="s">
        <v>22</v>
      </c>
      <c r="C82" s="318"/>
      <c r="D82" s="318"/>
      <c r="E82" s="319"/>
      <c r="F82" s="164"/>
      <c r="G82" s="164"/>
      <c r="H82" s="165" t="s">
        <v>16</v>
      </c>
      <c r="I82" s="16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201"/>
      <c r="B83" s="317" t="s">
        <v>23</v>
      </c>
      <c r="C83" s="318"/>
      <c r="D83" s="318"/>
      <c r="E83" s="319"/>
      <c r="F83" s="164"/>
      <c r="G83" s="164"/>
      <c r="H83" s="165" t="s">
        <v>83</v>
      </c>
      <c r="I83" s="165" t="s">
        <v>20</v>
      </c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205" t="s">
        <v>84</v>
      </c>
      <c r="C84" s="3"/>
      <c r="D84" s="3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205" t="s">
        <v>14</v>
      </c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42"/>
      <c r="C86" s="3"/>
      <c r="D86" s="3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ht="19.95" customHeight="1" x14ac:dyDescent="0.3">
      <c r="A87" s="15"/>
      <c r="B87" s="42"/>
      <c r="C87" s="3"/>
      <c r="D87" s="3"/>
      <c r="E87" s="14"/>
      <c r="F87" s="14"/>
      <c r="G87" s="14"/>
      <c r="H87" s="155"/>
      <c r="I87" s="155"/>
      <c r="J87" s="155"/>
      <c r="K87" s="155"/>
      <c r="L87" s="155"/>
      <c r="M87" s="155"/>
      <c r="N87" s="155"/>
      <c r="O87" s="155"/>
      <c r="P87" s="155"/>
      <c r="Q87" s="11"/>
      <c r="R87" s="11"/>
      <c r="S87" s="11"/>
      <c r="T87" s="11"/>
      <c r="U87" s="11"/>
      <c r="V87" s="11"/>
      <c r="W87" s="53"/>
    </row>
    <row r="88" spans="1:26" ht="19.95" customHeight="1" x14ac:dyDescent="0.3">
      <c r="A88" s="15"/>
      <c r="B88" s="207" t="s">
        <v>57</v>
      </c>
      <c r="C88" s="166"/>
      <c r="D88" s="166"/>
      <c r="E88" s="14"/>
      <c r="F88" s="14"/>
      <c r="G88" s="14"/>
      <c r="H88" s="155"/>
      <c r="I88" s="155"/>
      <c r="J88" s="155"/>
      <c r="K88" s="155"/>
      <c r="L88" s="155"/>
      <c r="M88" s="155"/>
      <c r="N88" s="155"/>
      <c r="O88" s="155"/>
      <c r="P88" s="155"/>
      <c r="Q88" s="11"/>
      <c r="R88" s="11"/>
      <c r="S88" s="11"/>
      <c r="T88" s="11"/>
      <c r="U88" s="11"/>
      <c r="V88" s="11"/>
      <c r="W88" s="53"/>
    </row>
    <row r="89" spans="1:26" x14ac:dyDescent="0.3">
      <c r="A89" s="2"/>
      <c r="B89" s="208" t="s">
        <v>71</v>
      </c>
      <c r="C89" s="129" t="s">
        <v>72</v>
      </c>
      <c r="D89" s="129" t="s">
        <v>73</v>
      </c>
      <c r="E89" s="157"/>
      <c r="F89" s="157" t="s">
        <v>74</v>
      </c>
      <c r="G89" s="157" t="s">
        <v>75</v>
      </c>
      <c r="H89" s="158" t="s">
        <v>76</v>
      </c>
      <c r="I89" s="158" t="s">
        <v>77</v>
      </c>
      <c r="J89" s="158"/>
      <c r="K89" s="158"/>
      <c r="L89" s="158"/>
      <c r="M89" s="158"/>
      <c r="N89" s="158"/>
      <c r="O89" s="158"/>
      <c r="P89" s="158" t="s">
        <v>78</v>
      </c>
      <c r="Q89" s="159"/>
      <c r="R89" s="159"/>
      <c r="S89" s="129" t="s">
        <v>79</v>
      </c>
      <c r="T89" s="160"/>
      <c r="U89" s="160"/>
      <c r="V89" s="129" t="s">
        <v>80</v>
      </c>
      <c r="W89" s="53"/>
    </row>
    <row r="90" spans="1:26" x14ac:dyDescent="0.3">
      <c r="A90" s="10"/>
      <c r="B90" s="209"/>
      <c r="C90" s="171"/>
      <c r="D90" s="323" t="s">
        <v>58</v>
      </c>
      <c r="E90" s="323"/>
      <c r="F90" s="136"/>
      <c r="G90" s="172"/>
      <c r="H90" s="136"/>
      <c r="I90" s="136"/>
      <c r="J90" s="137"/>
      <c r="K90" s="137"/>
      <c r="L90" s="137"/>
      <c r="M90" s="137"/>
      <c r="N90" s="137"/>
      <c r="O90" s="137"/>
      <c r="P90" s="137"/>
      <c r="Q90" s="135"/>
      <c r="R90" s="135"/>
      <c r="S90" s="135"/>
      <c r="T90" s="135"/>
      <c r="U90" s="135"/>
      <c r="V90" s="194"/>
      <c r="W90" s="215"/>
      <c r="X90" s="139"/>
      <c r="Y90" s="139"/>
      <c r="Z90" s="139"/>
    </row>
    <row r="91" spans="1:26" x14ac:dyDescent="0.3">
      <c r="A91" s="10"/>
      <c r="B91" s="210"/>
      <c r="C91" s="174">
        <v>1</v>
      </c>
      <c r="D91" s="310" t="s">
        <v>59</v>
      </c>
      <c r="E91" s="310"/>
      <c r="F91" s="140"/>
      <c r="G91" s="173"/>
      <c r="H91" s="140"/>
      <c r="I91" s="140"/>
      <c r="J91" s="141"/>
      <c r="K91" s="141"/>
      <c r="L91" s="141"/>
      <c r="M91" s="141"/>
      <c r="N91" s="141"/>
      <c r="O91" s="141"/>
      <c r="P91" s="141"/>
      <c r="Q91" s="10"/>
      <c r="R91" s="10"/>
      <c r="S91" s="10"/>
      <c r="T91" s="10"/>
      <c r="U91" s="10"/>
      <c r="V91" s="195"/>
      <c r="W91" s="215"/>
      <c r="X91" s="139"/>
      <c r="Y91" s="139"/>
      <c r="Z91" s="139"/>
    </row>
    <row r="92" spans="1:26" ht="25.05" customHeight="1" x14ac:dyDescent="0.3">
      <c r="A92" s="181"/>
      <c r="B92" s="211">
        <v>1</v>
      </c>
      <c r="C92" s="182" t="s">
        <v>85</v>
      </c>
      <c r="D92" s="311" t="s">
        <v>86</v>
      </c>
      <c r="E92" s="311"/>
      <c r="F92" s="176" t="s">
        <v>87</v>
      </c>
      <c r="G92" s="177">
        <v>40</v>
      </c>
      <c r="H92" s="176"/>
      <c r="I92" s="176">
        <f>ROUND(G92*(H92),2)</f>
        <v>0</v>
      </c>
      <c r="J92" s="178">
        <f>ROUND(G92*(N92),2)</f>
        <v>294.39999999999998</v>
      </c>
      <c r="K92" s="179">
        <f>ROUND(G92*(O92),2)</f>
        <v>0</v>
      </c>
      <c r="L92" s="179"/>
      <c r="M92" s="179">
        <f>ROUND(G92*(H92),2)</f>
        <v>0</v>
      </c>
      <c r="N92" s="179">
        <v>7.36</v>
      </c>
      <c r="O92" s="179"/>
      <c r="P92" s="183"/>
      <c r="Q92" s="183"/>
      <c r="R92" s="183"/>
      <c r="S92" s="180">
        <f>ROUND(G92*(P92),3)</f>
        <v>0</v>
      </c>
      <c r="T92" s="180"/>
      <c r="U92" s="180"/>
      <c r="V92" s="196"/>
      <c r="W92" s="53"/>
      <c r="Z92">
        <v>0</v>
      </c>
    </row>
    <row r="93" spans="1:26" ht="25.05" customHeight="1" x14ac:dyDescent="0.3">
      <c r="A93" s="181"/>
      <c r="B93" s="211">
        <v>2</v>
      </c>
      <c r="C93" s="182" t="s">
        <v>88</v>
      </c>
      <c r="D93" s="311" t="s">
        <v>89</v>
      </c>
      <c r="E93" s="311"/>
      <c r="F93" s="176" t="s">
        <v>90</v>
      </c>
      <c r="G93" s="177">
        <v>57</v>
      </c>
      <c r="H93" s="176"/>
      <c r="I93" s="176">
        <f>ROUND(G93*(H93),2)</f>
        <v>0</v>
      </c>
      <c r="J93" s="178">
        <f>ROUND(G93*(N93),2)</f>
        <v>219.45</v>
      </c>
      <c r="K93" s="179">
        <f>ROUND(G93*(O93),2)</f>
        <v>0</v>
      </c>
      <c r="L93" s="179"/>
      <c r="M93" s="179">
        <f>ROUND(G93*(H93),2)</f>
        <v>0</v>
      </c>
      <c r="N93" s="179">
        <v>3.85</v>
      </c>
      <c r="O93" s="179"/>
      <c r="P93" s="183"/>
      <c r="Q93" s="183"/>
      <c r="R93" s="183"/>
      <c r="S93" s="180">
        <f>ROUND(G93*(P93),3)</f>
        <v>0</v>
      </c>
      <c r="T93" s="180"/>
      <c r="U93" s="180"/>
      <c r="V93" s="196"/>
      <c r="W93" s="53"/>
      <c r="Z93">
        <v>0</v>
      </c>
    </row>
    <row r="94" spans="1:26" ht="25.05" customHeight="1" x14ac:dyDescent="0.3">
      <c r="A94" s="181"/>
      <c r="B94" s="211">
        <v>3</v>
      </c>
      <c r="C94" s="182" t="s">
        <v>91</v>
      </c>
      <c r="D94" s="311" t="s">
        <v>92</v>
      </c>
      <c r="E94" s="311"/>
      <c r="F94" s="175" t="s">
        <v>87</v>
      </c>
      <c r="G94" s="177">
        <v>40</v>
      </c>
      <c r="H94" s="176"/>
      <c r="I94" s="176">
        <f>ROUND(G94*(H94),2)</f>
        <v>0</v>
      </c>
      <c r="J94" s="175">
        <f>ROUND(G94*(N94),2)</f>
        <v>11.6</v>
      </c>
      <c r="K94" s="180">
        <f>ROUND(G94*(O94),2)</f>
        <v>0</v>
      </c>
      <c r="L94" s="180"/>
      <c r="M94" s="180">
        <f>ROUND(G94*(H94),2)</f>
        <v>0</v>
      </c>
      <c r="N94" s="180">
        <v>0.28999999999999998</v>
      </c>
      <c r="O94" s="180"/>
      <c r="P94" s="183"/>
      <c r="Q94" s="183"/>
      <c r="R94" s="183"/>
      <c r="S94" s="180">
        <f>ROUND(G94*(P94),3)</f>
        <v>0</v>
      </c>
      <c r="T94" s="180"/>
      <c r="U94" s="180"/>
      <c r="V94" s="196"/>
      <c r="W94" s="53"/>
      <c r="Z94">
        <v>0</v>
      </c>
    </row>
    <row r="95" spans="1:26" x14ac:dyDescent="0.3">
      <c r="A95" s="10"/>
      <c r="B95" s="210"/>
      <c r="C95" s="174">
        <v>1</v>
      </c>
      <c r="D95" s="310" t="s">
        <v>59</v>
      </c>
      <c r="E95" s="310"/>
      <c r="F95" s="10"/>
      <c r="G95" s="173"/>
      <c r="H95" s="140"/>
      <c r="I95" s="142">
        <f>ROUND((SUM(I91:I94))/1,2)</f>
        <v>0</v>
      </c>
      <c r="J95" s="10"/>
      <c r="K95" s="10"/>
      <c r="L95" s="10">
        <f>ROUND((SUM(L91:L94))/1,2)</f>
        <v>0</v>
      </c>
      <c r="M95" s="10">
        <f>ROUND((SUM(M91:M94))/1,2)</f>
        <v>0</v>
      </c>
      <c r="N95" s="10"/>
      <c r="O95" s="10"/>
      <c r="P95" s="10"/>
      <c r="Q95" s="10"/>
      <c r="R95" s="10"/>
      <c r="S95" s="10">
        <f>ROUND((SUM(S91:S94))/1,2)</f>
        <v>0</v>
      </c>
      <c r="T95" s="10"/>
      <c r="U95" s="10"/>
      <c r="V95" s="197">
        <f>ROUND((SUM(V91:V94))/1,2)</f>
        <v>0</v>
      </c>
      <c r="W95" s="215"/>
      <c r="X95" s="139"/>
      <c r="Y95" s="139"/>
      <c r="Z95" s="139"/>
    </row>
    <row r="96" spans="1:26" x14ac:dyDescent="0.3">
      <c r="A96" s="1"/>
      <c r="B96" s="206"/>
      <c r="C96" s="1"/>
      <c r="D96" s="1"/>
      <c r="E96" s="1"/>
      <c r="F96" s="1"/>
      <c r="G96" s="167"/>
      <c r="H96" s="133"/>
      <c r="I96" s="13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98"/>
      <c r="W96" s="53"/>
    </row>
    <row r="97" spans="1:26" x14ac:dyDescent="0.3">
      <c r="A97" s="10"/>
      <c r="B97" s="210"/>
      <c r="C97" s="174">
        <v>2</v>
      </c>
      <c r="D97" s="310" t="s">
        <v>60</v>
      </c>
      <c r="E97" s="310"/>
      <c r="F97" s="10"/>
      <c r="G97" s="173"/>
      <c r="H97" s="140"/>
      <c r="I97" s="14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95"/>
      <c r="W97" s="215"/>
      <c r="X97" s="139"/>
      <c r="Y97" s="139"/>
      <c r="Z97" s="139"/>
    </row>
    <row r="98" spans="1:26" ht="25.05" customHeight="1" x14ac:dyDescent="0.3">
      <c r="A98" s="181"/>
      <c r="B98" s="211">
        <v>4</v>
      </c>
      <c r="C98" s="182" t="s">
        <v>93</v>
      </c>
      <c r="D98" s="311" t="s">
        <v>94</v>
      </c>
      <c r="E98" s="311"/>
      <c r="F98" s="175" t="s">
        <v>90</v>
      </c>
      <c r="G98" s="177">
        <v>50</v>
      </c>
      <c r="H98" s="176"/>
      <c r="I98" s="176">
        <f>ROUND(G98*(H98),2)</f>
        <v>0</v>
      </c>
      <c r="J98" s="175">
        <f>ROUND(G98*(N98),2)</f>
        <v>5028.5</v>
      </c>
      <c r="K98" s="180">
        <f>ROUND(G98*(O98),2)</f>
        <v>0</v>
      </c>
      <c r="L98" s="180"/>
      <c r="M98" s="180">
        <f>ROUND(G98*(H98),2)</f>
        <v>0</v>
      </c>
      <c r="N98" s="180">
        <v>100.57</v>
      </c>
      <c r="O98" s="180"/>
      <c r="P98" s="183">
        <v>2.3778966129999999</v>
      </c>
      <c r="Q98" s="183"/>
      <c r="R98" s="183">
        <v>2.3778966129999999</v>
      </c>
      <c r="S98" s="180">
        <f>ROUND(G98*(P98),3)</f>
        <v>118.895</v>
      </c>
      <c r="T98" s="180"/>
      <c r="U98" s="180"/>
      <c r="V98" s="196"/>
      <c r="W98" s="53"/>
      <c r="Z98">
        <v>0</v>
      </c>
    </row>
    <row r="99" spans="1:26" x14ac:dyDescent="0.3">
      <c r="A99" s="10"/>
      <c r="B99" s="210"/>
      <c r="C99" s="174">
        <v>2</v>
      </c>
      <c r="D99" s="310" t="s">
        <v>60</v>
      </c>
      <c r="E99" s="310"/>
      <c r="F99" s="10"/>
      <c r="G99" s="173"/>
      <c r="H99" s="140"/>
      <c r="I99" s="142">
        <f>ROUND((SUM(I97:I98))/1,2)</f>
        <v>0</v>
      </c>
      <c r="J99" s="10"/>
      <c r="K99" s="10"/>
      <c r="L99" s="10">
        <f>ROUND((SUM(L97:L98))/1,2)</f>
        <v>0</v>
      </c>
      <c r="M99" s="10">
        <f>ROUND((SUM(M97:M98))/1,2)</f>
        <v>0</v>
      </c>
      <c r="N99" s="10"/>
      <c r="O99" s="10"/>
      <c r="P99" s="10"/>
      <c r="Q99" s="10"/>
      <c r="R99" s="10"/>
      <c r="S99" s="10">
        <f>ROUND((SUM(S97:S98))/1,2)</f>
        <v>118.9</v>
      </c>
      <c r="T99" s="10"/>
      <c r="U99" s="10"/>
      <c r="V99" s="197">
        <f>ROUND((SUM(V97:V98))/1,2)</f>
        <v>0</v>
      </c>
      <c r="W99" s="215"/>
      <c r="X99" s="139"/>
      <c r="Y99" s="139"/>
      <c r="Z99" s="139"/>
    </row>
    <row r="100" spans="1:26" x14ac:dyDescent="0.3">
      <c r="A100" s="1"/>
      <c r="B100" s="206"/>
      <c r="C100" s="1"/>
      <c r="D100" s="1"/>
      <c r="E100" s="1"/>
      <c r="F100" s="1"/>
      <c r="G100" s="167"/>
      <c r="H100" s="133"/>
      <c r="I100" s="13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98"/>
      <c r="W100" s="53"/>
    </row>
    <row r="101" spans="1:26" x14ac:dyDescent="0.3">
      <c r="A101" s="10"/>
      <c r="B101" s="210"/>
      <c r="C101" s="174">
        <v>3</v>
      </c>
      <c r="D101" s="310" t="s">
        <v>61</v>
      </c>
      <c r="E101" s="310"/>
      <c r="F101" s="10"/>
      <c r="G101" s="173"/>
      <c r="H101" s="140"/>
      <c r="I101" s="14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95"/>
      <c r="W101" s="215"/>
      <c r="X101" s="139"/>
      <c r="Y101" s="139"/>
      <c r="Z101" s="139"/>
    </row>
    <row r="102" spans="1:26" ht="34.950000000000003" customHeight="1" x14ac:dyDescent="0.3">
      <c r="A102" s="181"/>
      <c r="B102" s="212">
        <v>5</v>
      </c>
      <c r="C102" s="188" t="s">
        <v>95</v>
      </c>
      <c r="D102" s="313" t="s">
        <v>96</v>
      </c>
      <c r="E102" s="313"/>
      <c r="F102" s="184" t="s">
        <v>87</v>
      </c>
      <c r="G102" s="185">
        <v>1</v>
      </c>
      <c r="H102" s="186"/>
      <c r="I102" s="186">
        <f t="shared" ref="I102:I112" si="0">ROUND(G102*(H102),2)</f>
        <v>0</v>
      </c>
      <c r="J102" s="184">
        <f t="shared" ref="J102:J112" si="1">ROUND(G102*(N102),2)</f>
        <v>683.4</v>
      </c>
      <c r="K102" s="187">
        <f t="shared" ref="K102:K112" si="2">ROUND(G102*(O102),2)</f>
        <v>0</v>
      </c>
      <c r="L102" s="187"/>
      <c r="M102" s="187">
        <f t="shared" ref="M102:M112" si="3">ROUND(G102*(H102),2)</f>
        <v>0</v>
      </c>
      <c r="N102" s="187">
        <v>683.4</v>
      </c>
      <c r="O102" s="187"/>
      <c r="P102" s="189"/>
      <c r="Q102" s="189"/>
      <c r="R102" s="189"/>
      <c r="S102" s="187">
        <f t="shared" ref="S102:S112" si="4">ROUND(G102*(P102),3)</f>
        <v>0</v>
      </c>
      <c r="T102" s="187"/>
      <c r="U102" s="187"/>
      <c r="V102" s="199"/>
      <c r="W102" s="53"/>
      <c r="Z102">
        <v>0</v>
      </c>
    </row>
    <row r="103" spans="1:26" ht="25.05" customHeight="1" x14ac:dyDescent="0.3">
      <c r="A103" s="181"/>
      <c r="B103" s="211">
        <v>6</v>
      </c>
      <c r="C103" s="182" t="s">
        <v>97</v>
      </c>
      <c r="D103" s="311" t="s">
        <v>98</v>
      </c>
      <c r="E103" s="311"/>
      <c r="F103" s="175" t="s">
        <v>87</v>
      </c>
      <c r="G103" s="177">
        <v>100</v>
      </c>
      <c r="H103" s="176"/>
      <c r="I103" s="176">
        <f t="shared" si="0"/>
        <v>0</v>
      </c>
      <c r="J103" s="175">
        <f t="shared" si="1"/>
        <v>1214</v>
      </c>
      <c r="K103" s="180">
        <f t="shared" si="2"/>
        <v>0</v>
      </c>
      <c r="L103" s="180"/>
      <c r="M103" s="180">
        <f t="shared" si="3"/>
        <v>0</v>
      </c>
      <c r="N103" s="180">
        <v>12.14</v>
      </c>
      <c r="O103" s="180"/>
      <c r="P103" s="183"/>
      <c r="Q103" s="183"/>
      <c r="R103" s="183"/>
      <c r="S103" s="180">
        <f t="shared" si="4"/>
        <v>0</v>
      </c>
      <c r="T103" s="180"/>
      <c r="U103" s="180"/>
      <c r="V103" s="196"/>
      <c r="W103" s="53"/>
      <c r="Z103">
        <v>0</v>
      </c>
    </row>
    <row r="104" spans="1:26" ht="34.950000000000003" customHeight="1" x14ac:dyDescent="0.3">
      <c r="A104" s="181"/>
      <c r="B104" s="212">
        <v>7</v>
      </c>
      <c r="C104" s="188" t="s">
        <v>99</v>
      </c>
      <c r="D104" s="313" t="s">
        <v>100</v>
      </c>
      <c r="E104" s="313"/>
      <c r="F104" s="184" t="s">
        <v>87</v>
      </c>
      <c r="G104" s="185">
        <v>25</v>
      </c>
      <c r="H104" s="186"/>
      <c r="I104" s="186">
        <f t="shared" si="0"/>
        <v>0</v>
      </c>
      <c r="J104" s="184">
        <f t="shared" si="1"/>
        <v>1198.5</v>
      </c>
      <c r="K104" s="187">
        <f t="shared" si="2"/>
        <v>0</v>
      </c>
      <c r="L104" s="187"/>
      <c r="M104" s="187">
        <f t="shared" si="3"/>
        <v>0</v>
      </c>
      <c r="N104" s="187">
        <v>47.94</v>
      </c>
      <c r="O104" s="187"/>
      <c r="P104" s="189"/>
      <c r="Q104" s="189"/>
      <c r="R104" s="189"/>
      <c r="S104" s="187">
        <f t="shared" si="4"/>
        <v>0</v>
      </c>
      <c r="T104" s="187"/>
      <c r="U104" s="187"/>
      <c r="V104" s="199"/>
      <c r="W104" s="53"/>
      <c r="Z104">
        <v>0</v>
      </c>
    </row>
    <row r="105" spans="1:26" ht="34.950000000000003" customHeight="1" x14ac:dyDescent="0.3">
      <c r="A105" s="181"/>
      <c r="B105" s="211">
        <v>8</v>
      </c>
      <c r="C105" s="182" t="s">
        <v>101</v>
      </c>
      <c r="D105" s="311" t="s">
        <v>102</v>
      </c>
      <c r="E105" s="311"/>
      <c r="F105" s="175" t="s">
        <v>87</v>
      </c>
      <c r="G105" s="177">
        <v>100</v>
      </c>
      <c r="H105" s="176"/>
      <c r="I105" s="176">
        <f t="shared" si="0"/>
        <v>0</v>
      </c>
      <c r="J105" s="175">
        <f t="shared" si="1"/>
        <v>4068</v>
      </c>
      <c r="K105" s="180">
        <f t="shared" si="2"/>
        <v>0</v>
      </c>
      <c r="L105" s="180"/>
      <c r="M105" s="180">
        <f t="shared" si="3"/>
        <v>0</v>
      </c>
      <c r="N105" s="180">
        <v>40.68</v>
      </c>
      <c r="O105" s="180"/>
      <c r="P105" s="183"/>
      <c r="Q105" s="183"/>
      <c r="R105" s="183"/>
      <c r="S105" s="180">
        <f t="shared" si="4"/>
        <v>0</v>
      </c>
      <c r="T105" s="180"/>
      <c r="U105" s="180"/>
      <c r="V105" s="196"/>
      <c r="W105" s="53"/>
      <c r="Z105">
        <v>0</v>
      </c>
    </row>
    <row r="106" spans="1:26" ht="34.950000000000003" customHeight="1" x14ac:dyDescent="0.3">
      <c r="A106" s="181"/>
      <c r="B106" s="212">
        <v>9</v>
      </c>
      <c r="C106" s="188" t="s">
        <v>103</v>
      </c>
      <c r="D106" s="313" t="s">
        <v>104</v>
      </c>
      <c r="E106" s="313"/>
      <c r="F106" s="184" t="s">
        <v>87</v>
      </c>
      <c r="G106" s="185">
        <v>1</v>
      </c>
      <c r="H106" s="186"/>
      <c r="I106" s="186">
        <f t="shared" si="0"/>
        <v>0</v>
      </c>
      <c r="J106" s="184">
        <f t="shared" si="1"/>
        <v>1071</v>
      </c>
      <c r="K106" s="187">
        <f t="shared" si="2"/>
        <v>0</v>
      </c>
      <c r="L106" s="187"/>
      <c r="M106" s="187">
        <f t="shared" si="3"/>
        <v>0</v>
      </c>
      <c r="N106" s="187">
        <v>1071</v>
      </c>
      <c r="O106" s="187"/>
      <c r="P106" s="189"/>
      <c r="Q106" s="189"/>
      <c r="R106" s="189"/>
      <c r="S106" s="187">
        <f t="shared" si="4"/>
        <v>0</v>
      </c>
      <c r="T106" s="187"/>
      <c r="U106" s="187"/>
      <c r="V106" s="199"/>
      <c r="W106" s="53"/>
      <c r="Z106">
        <v>0</v>
      </c>
    </row>
    <row r="107" spans="1:26" ht="25.05" customHeight="1" x14ac:dyDescent="0.3">
      <c r="A107" s="181"/>
      <c r="B107" s="212">
        <v>10</v>
      </c>
      <c r="C107" s="188" t="s">
        <v>105</v>
      </c>
      <c r="D107" s="313" t="s">
        <v>106</v>
      </c>
      <c r="E107" s="313"/>
      <c r="F107" s="184" t="s">
        <v>87</v>
      </c>
      <c r="G107" s="185">
        <v>6</v>
      </c>
      <c r="H107" s="186"/>
      <c r="I107" s="186">
        <f t="shared" si="0"/>
        <v>0</v>
      </c>
      <c r="J107" s="184">
        <f t="shared" si="1"/>
        <v>330.48</v>
      </c>
      <c r="K107" s="187">
        <f t="shared" si="2"/>
        <v>0</v>
      </c>
      <c r="L107" s="187"/>
      <c r="M107" s="187">
        <f t="shared" si="3"/>
        <v>0</v>
      </c>
      <c r="N107" s="187">
        <v>55.08</v>
      </c>
      <c r="O107" s="187"/>
      <c r="P107" s="189"/>
      <c r="Q107" s="189"/>
      <c r="R107" s="189"/>
      <c r="S107" s="187">
        <f t="shared" si="4"/>
        <v>0</v>
      </c>
      <c r="T107" s="187"/>
      <c r="U107" s="187"/>
      <c r="V107" s="199"/>
      <c r="W107" s="53"/>
      <c r="Z107">
        <v>0</v>
      </c>
    </row>
    <row r="108" spans="1:26" ht="25.05" customHeight="1" x14ac:dyDescent="0.3">
      <c r="A108" s="181"/>
      <c r="B108" s="212">
        <v>11</v>
      </c>
      <c r="C108" s="188" t="s">
        <v>107</v>
      </c>
      <c r="D108" s="313" t="s">
        <v>108</v>
      </c>
      <c r="E108" s="313"/>
      <c r="F108" s="184" t="s">
        <v>87</v>
      </c>
      <c r="G108" s="185">
        <v>93</v>
      </c>
      <c r="H108" s="186"/>
      <c r="I108" s="186">
        <f t="shared" si="0"/>
        <v>0</v>
      </c>
      <c r="J108" s="184">
        <f t="shared" si="1"/>
        <v>4553.28</v>
      </c>
      <c r="K108" s="187">
        <f t="shared" si="2"/>
        <v>0</v>
      </c>
      <c r="L108" s="187"/>
      <c r="M108" s="187">
        <f t="shared" si="3"/>
        <v>0</v>
      </c>
      <c r="N108" s="187">
        <v>48.96</v>
      </c>
      <c r="O108" s="187"/>
      <c r="P108" s="189"/>
      <c r="Q108" s="189"/>
      <c r="R108" s="189"/>
      <c r="S108" s="187">
        <f t="shared" si="4"/>
        <v>0</v>
      </c>
      <c r="T108" s="187"/>
      <c r="U108" s="187"/>
      <c r="V108" s="199"/>
      <c r="W108" s="53"/>
      <c r="Z108">
        <v>0</v>
      </c>
    </row>
    <row r="109" spans="1:26" ht="25.05" customHeight="1" x14ac:dyDescent="0.3">
      <c r="A109" s="181"/>
      <c r="B109" s="212">
        <v>12</v>
      </c>
      <c r="C109" s="188" t="s">
        <v>109</v>
      </c>
      <c r="D109" s="313" t="s">
        <v>110</v>
      </c>
      <c r="E109" s="313"/>
      <c r="F109" s="184" t="s">
        <v>87</v>
      </c>
      <c r="G109" s="185">
        <v>1</v>
      </c>
      <c r="H109" s="186"/>
      <c r="I109" s="186">
        <f t="shared" si="0"/>
        <v>0</v>
      </c>
      <c r="J109" s="184">
        <f t="shared" si="1"/>
        <v>52.02</v>
      </c>
      <c r="K109" s="187">
        <f t="shared" si="2"/>
        <v>0</v>
      </c>
      <c r="L109" s="187"/>
      <c r="M109" s="187">
        <f t="shared" si="3"/>
        <v>0</v>
      </c>
      <c r="N109" s="187">
        <v>52.02</v>
      </c>
      <c r="O109" s="187"/>
      <c r="P109" s="189"/>
      <c r="Q109" s="189"/>
      <c r="R109" s="189"/>
      <c r="S109" s="187">
        <f t="shared" si="4"/>
        <v>0</v>
      </c>
      <c r="T109" s="187"/>
      <c r="U109" s="187"/>
      <c r="V109" s="199"/>
      <c r="W109" s="53"/>
      <c r="Z109">
        <v>0</v>
      </c>
    </row>
    <row r="110" spans="1:26" ht="34.950000000000003" customHeight="1" x14ac:dyDescent="0.3">
      <c r="A110" s="181"/>
      <c r="B110" s="211">
        <v>13</v>
      </c>
      <c r="C110" s="182" t="s">
        <v>111</v>
      </c>
      <c r="D110" s="311" t="s">
        <v>112</v>
      </c>
      <c r="E110" s="311"/>
      <c r="F110" s="175" t="s">
        <v>113</v>
      </c>
      <c r="G110" s="177">
        <v>480</v>
      </c>
      <c r="H110" s="176"/>
      <c r="I110" s="176">
        <f t="shared" si="0"/>
        <v>0</v>
      </c>
      <c r="J110" s="175">
        <f t="shared" si="1"/>
        <v>4406.3999999999996</v>
      </c>
      <c r="K110" s="180">
        <f t="shared" si="2"/>
        <v>0</v>
      </c>
      <c r="L110" s="180"/>
      <c r="M110" s="180">
        <f t="shared" si="3"/>
        <v>0</v>
      </c>
      <c r="N110" s="180">
        <v>9.18</v>
      </c>
      <c r="O110" s="180"/>
      <c r="P110" s="183"/>
      <c r="Q110" s="183"/>
      <c r="R110" s="183"/>
      <c r="S110" s="180">
        <f t="shared" si="4"/>
        <v>0</v>
      </c>
      <c r="T110" s="180"/>
      <c r="U110" s="180"/>
      <c r="V110" s="196"/>
      <c r="W110" s="53"/>
      <c r="Z110">
        <v>0</v>
      </c>
    </row>
    <row r="111" spans="1:26" ht="25.05" customHeight="1" x14ac:dyDescent="0.3">
      <c r="A111" s="181"/>
      <c r="B111" s="212">
        <v>14</v>
      </c>
      <c r="C111" s="188" t="s">
        <v>114</v>
      </c>
      <c r="D111" s="313" t="s">
        <v>115</v>
      </c>
      <c r="E111" s="313"/>
      <c r="F111" s="184" t="s">
        <v>87</v>
      </c>
      <c r="G111" s="185">
        <v>480</v>
      </c>
      <c r="H111" s="186"/>
      <c r="I111" s="186">
        <f t="shared" si="0"/>
        <v>0</v>
      </c>
      <c r="J111" s="184">
        <f t="shared" si="1"/>
        <v>17625.599999999999</v>
      </c>
      <c r="K111" s="187">
        <f t="shared" si="2"/>
        <v>0</v>
      </c>
      <c r="L111" s="187"/>
      <c r="M111" s="187">
        <f t="shared" si="3"/>
        <v>0</v>
      </c>
      <c r="N111" s="187">
        <v>36.72</v>
      </c>
      <c r="O111" s="187"/>
      <c r="P111" s="189"/>
      <c r="Q111" s="189"/>
      <c r="R111" s="189"/>
      <c r="S111" s="187">
        <f t="shared" si="4"/>
        <v>0</v>
      </c>
      <c r="T111" s="187"/>
      <c r="U111" s="187"/>
      <c r="V111" s="199"/>
      <c r="W111" s="53"/>
      <c r="Z111">
        <v>0</v>
      </c>
    </row>
    <row r="112" spans="1:26" ht="25.05" customHeight="1" x14ac:dyDescent="0.3">
      <c r="A112" s="181"/>
      <c r="B112" s="211">
        <v>15</v>
      </c>
      <c r="C112" s="182" t="s">
        <v>116</v>
      </c>
      <c r="D112" s="311" t="s">
        <v>117</v>
      </c>
      <c r="E112" s="311"/>
      <c r="F112" s="175" t="s">
        <v>87</v>
      </c>
      <c r="G112" s="177">
        <v>100</v>
      </c>
      <c r="H112" s="176"/>
      <c r="I112" s="176">
        <f t="shared" si="0"/>
        <v>0</v>
      </c>
      <c r="J112" s="175">
        <f t="shared" si="1"/>
        <v>1183</v>
      </c>
      <c r="K112" s="180">
        <f t="shared" si="2"/>
        <v>0</v>
      </c>
      <c r="L112" s="180"/>
      <c r="M112" s="180">
        <f t="shared" si="3"/>
        <v>0</v>
      </c>
      <c r="N112" s="180">
        <v>11.83</v>
      </c>
      <c r="O112" s="180"/>
      <c r="P112" s="183"/>
      <c r="Q112" s="183"/>
      <c r="R112" s="183"/>
      <c r="S112" s="180">
        <f t="shared" si="4"/>
        <v>0</v>
      </c>
      <c r="T112" s="180"/>
      <c r="U112" s="180"/>
      <c r="V112" s="196"/>
      <c r="W112" s="53"/>
      <c r="Z112">
        <v>0</v>
      </c>
    </row>
    <row r="113" spans="1:26" x14ac:dyDescent="0.3">
      <c r="A113" s="10"/>
      <c r="B113" s="210"/>
      <c r="C113" s="174">
        <v>3</v>
      </c>
      <c r="D113" s="310" t="s">
        <v>61</v>
      </c>
      <c r="E113" s="310"/>
      <c r="F113" s="10"/>
      <c r="G113" s="173"/>
      <c r="H113" s="140"/>
      <c r="I113" s="142">
        <f>ROUND((SUM(I101:I112))/1,2)</f>
        <v>0</v>
      </c>
      <c r="J113" s="10"/>
      <c r="K113" s="10"/>
      <c r="L113" s="10">
        <f>ROUND((SUM(L101:L112))/1,2)</f>
        <v>0</v>
      </c>
      <c r="M113" s="10">
        <f>ROUND((SUM(M101:M112))/1,2)</f>
        <v>0</v>
      </c>
      <c r="N113" s="10"/>
      <c r="O113" s="10"/>
      <c r="P113" s="10"/>
      <c r="Q113" s="10"/>
      <c r="R113" s="10"/>
      <c r="S113" s="10">
        <f>ROUND((SUM(S101:S112))/1,2)</f>
        <v>0</v>
      </c>
      <c r="T113" s="10"/>
      <c r="U113" s="10"/>
      <c r="V113" s="197">
        <f>ROUND((SUM(V101:V112))/1,2)</f>
        <v>0</v>
      </c>
      <c r="W113" s="215"/>
      <c r="X113" s="139"/>
      <c r="Y113" s="139"/>
      <c r="Z113" s="139"/>
    </row>
    <row r="114" spans="1:26" x14ac:dyDescent="0.3">
      <c r="A114" s="1"/>
      <c r="B114" s="206"/>
      <c r="C114" s="1"/>
      <c r="D114" s="1"/>
      <c r="E114" s="1"/>
      <c r="F114" s="1"/>
      <c r="G114" s="167"/>
      <c r="H114" s="133"/>
      <c r="I114" s="13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98"/>
      <c r="W114" s="53"/>
    </row>
    <row r="115" spans="1:26" x14ac:dyDescent="0.3">
      <c r="A115" s="10"/>
      <c r="B115" s="210"/>
      <c r="C115" s="174">
        <v>9</v>
      </c>
      <c r="D115" s="310" t="s">
        <v>62</v>
      </c>
      <c r="E115" s="310"/>
      <c r="F115" s="10"/>
      <c r="G115" s="173"/>
      <c r="H115" s="140"/>
      <c r="I115" s="14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95"/>
      <c r="W115" s="215"/>
      <c r="X115" s="139"/>
      <c r="Y115" s="139"/>
      <c r="Z115" s="139"/>
    </row>
    <row r="116" spans="1:26" ht="25.05" customHeight="1" x14ac:dyDescent="0.3">
      <c r="A116" s="181"/>
      <c r="B116" s="211">
        <v>16</v>
      </c>
      <c r="C116" s="182" t="s">
        <v>118</v>
      </c>
      <c r="D116" s="311" t="s">
        <v>119</v>
      </c>
      <c r="E116" s="311"/>
      <c r="F116" s="175" t="s">
        <v>120</v>
      </c>
      <c r="G116" s="177">
        <v>16</v>
      </c>
      <c r="H116" s="176"/>
      <c r="I116" s="176">
        <f t="shared" ref="I116:I125" si="5">ROUND(G116*(H116),2)</f>
        <v>0</v>
      </c>
      <c r="J116" s="175">
        <f t="shared" ref="J116:J125" si="6">ROUND(G116*(N116),2)</f>
        <v>221.28</v>
      </c>
      <c r="K116" s="180">
        <f t="shared" ref="K116:K125" si="7">ROUND(G116*(O116),2)</f>
        <v>0</v>
      </c>
      <c r="L116" s="180"/>
      <c r="M116" s="180">
        <f t="shared" ref="M116:M125" si="8">ROUND(G116*(H116),2)</f>
        <v>0</v>
      </c>
      <c r="N116" s="180">
        <v>13.83</v>
      </c>
      <c r="O116" s="180"/>
      <c r="P116" s="183"/>
      <c r="Q116" s="183"/>
      <c r="R116" s="183"/>
      <c r="S116" s="180">
        <f t="shared" ref="S116:S125" si="9">ROUND(G116*(P116),3)</f>
        <v>0</v>
      </c>
      <c r="T116" s="180"/>
      <c r="U116" s="180"/>
      <c r="V116" s="196"/>
      <c r="W116" s="53"/>
      <c r="Z116">
        <v>0</v>
      </c>
    </row>
    <row r="117" spans="1:26" ht="25.05" customHeight="1" x14ac:dyDescent="0.3">
      <c r="A117" s="181"/>
      <c r="B117" s="211">
        <v>17</v>
      </c>
      <c r="C117" s="182" t="s">
        <v>121</v>
      </c>
      <c r="D117" s="311" t="s">
        <v>122</v>
      </c>
      <c r="E117" s="311"/>
      <c r="F117" s="175" t="s">
        <v>120</v>
      </c>
      <c r="G117" s="177">
        <v>16</v>
      </c>
      <c r="H117" s="176"/>
      <c r="I117" s="176">
        <f t="shared" si="5"/>
        <v>0</v>
      </c>
      <c r="J117" s="175">
        <f t="shared" si="6"/>
        <v>7.52</v>
      </c>
      <c r="K117" s="180">
        <f t="shared" si="7"/>
        <v>0</v>
      </c>
      <c r="L117" s="180"/>
      <c r="M117" s="180">
        <f t="shared" si="8"/>
        <v>0</v>
      </c>
      <c r="N117" s="180">
        <v>0.47</v>
      </c>
      <c r="O117" s="180"/>
      <c r="P117" s="183"/>
      <c r="Q117" s="183"/>
      <c r="R117" s="183"/>
      <c r="S117" s="180">
        <f t="shared" si="9"/>
        <v>0</v>
      </c>
      <c r="T117" s="180"/>
      <c r="U117" s="180"/>
      <c r="V117" s="196"/>
      <c r="W117" s="53"/>
      <c r="Z117">
        <v>0</v>
      </c>
    </row>
    <row r="118" spans="1:26" ht="25.05" customHeight="1" x14ac:dyDescent="0.3">
      <c r="A118" s="181"/>
      <c r="B118" s="211">
        <v>18</v>
      </c>
      <c r="C118" s="182" t="s">
        <v>123</v>
      </c>
      <c r="D118" s="311" t="s">
        <v>124</v>
      </c>
      <c r="E118" s="311"/>
      <c r="F118" s="175" t="s">
        <v>120</v>
      </c>
      <c r="G118" s="177">
        <v>16</v>
      </c>
      <c r="H118" s="176"/>
      <c r="I118" s="176">
        <f t="shared" si="5"/>
        <v>0</v>
      </c>
      <c r="J118" s="175">
        <f t="shared" si="6"/>
        <v>153.44</v>
      </c>
      <c r="K118" s="180">
        <f t="shared" si="7"/>
        <v>0</v>
      </c>
      <c r="L118" s="180"/>
      <c r="M118" s="180">
        <f t="shared" si="8"/>
        <v>0</v>
      </c>
      <c r="N118" s="180">
        <v>9.59</v>
      </c>
      <c r="O118" s="180"/>
      <c r="P118" s="183"/>
      <c r="Q118" s="183"/>
      <c r="R118" s="183"/>
      <c r="S118" s="180">
        <f t="shared" si="9"/>
        <v>0</v>
      </c>
      <c r="T118" s="180"/>
      <c r="U118" s="180"/>
      <c r="V118" s="196"/>
      <c r="W118" s="53"/>
      <c r="Z118">
        <v>0</v>
      </c>
    </row>
    <row r="119" spans="1:26" ht="25.05" customHeight="1" x14ac:dyDescent="0.3">
      <c r="A119" s="181"/>
      <c r="B119" s="211">
        <v>19</v>
      </c>
      <c r="C119" s="182" t="s">
        <v>125</v>
      </c>
      <c r="D119" s="311" t="s">
        <v>126</v>
      </c>
      <c r="E119" s="311"/>
      <c r="F119" s="175" t="s">
        <v>120</v>
      </c>
      <c r="G119" s="177">
        <v>16</v>
      </c>
      <c r="H119" s="176"/>
      <c r="I119" s="176">
        <f t="shared" si="5"/>
        <v>0</v>
      </c>
      <c r="J119" s="175">
        <f t="shared" si="6"/>
        <v>17.28</v>
      </c>
      <c r="K119" s="180">
        <f t="shared" si="7"/>
        <v>0</v>
      </c>
      <c r="L119" s="180"/>
      <c r="M119" s="180">
        <f t="shared" si="8"/>
        <v>0</v>
      </c>
      <c r="N119" s="180">
        <v>1.08</v>
      </c>
      <c r="O119" s="180"/>
      <c r="P119" s="183"/>
      <c r="Q119" s="183"/>
      <c r="R119" s="183"/>
      <c r="S119" s="180">
        <f t="shared" si="9"/>
        <v>0</v>
      </c>
      <c r="T119" s="180"/>
      <c r="U119" s="180"/>
      <c r="V119" s="196"/>
      <c r="W119" s="53"/>
      <c r="Z119">
        <v>0</v>
      </c>
    </row>
    <row r="120" spans="1:26" ht="25.05" customHeight="1" x14ac:dyDescent="0.3">
      <c r="A120" s="181"/>
      <c r="B120" s="211">
        <v>20</v>
      </c>
      <c r="C120" s="182" t="s">
        <v>127</v>
      </c>
      <c r="D120" s="311" t="s">
        <v>128</v>
      </c>
      <c r="E120" s="311"/>
      <c r="F120" s="175" t="s">
        <v>120</v>
      </c>
      <c r="G120" s="177">
        <v>16</v>
      </c>
      <c r="H120" s="176"/>
      <c r="I120" s="176">
        <f t="shared" si="5"/>
        <v>0</v>
      </c>
      <c r="J120" s="175">
        <f t="shared" si="6"/>
        <v>67.2</v>
      </c>
      <c r="K120" s="180">
        <f t="shared" si="7"/>
        <v>0</v>
      </c>
      <c r="L120" s="180"/>
      <c r="M120" s="180">
        <f t="shared" si="8"/>
        <v>0</v>
      </c>
      <c r="N120" s="180">
        <v>4.2</v>
      </c>
      <c r="O120" s="180"/>
      <c r="P120" s="183"/>
      <c r="Q120" s="183"/>
      <c r="R120" s="183"/>
      <c r="S120" s="180">
        <f t="shared" si="9"/>
        <v>0</v>
      </c>
      <c r="T120" s="180"/>
      <c r="U120" s="180"/>
      <c r="V120" s="196"/>
      <c r="W120" s="53"/>
      <c r="Z120">
        <v>0</v>
      </c>
    </row>
    <row r="121" spans="1:26" ht="25.05" customHeight="1" x14ac:dyDescent="0.3">
      <c r="A121" s="181"/>
      <c r="B121" s="211">
        <v>21</v>
      </c>
      <c r="C121" s="182" t="s">
        <v>129</v>
      </c>
      <c r="D121" s="311" t="s">
        <v>130</v>
      </c>
      <c r="E121" s="311"/>
      <c r="F121" s="175" t="s">
        <v>120</v>
      </c>
      <c r="G121" s="177">
        <v>16</v>
      </c>
      <c r="H121" s="176"/>
      <c r="I121" s="176">
        <f t="shared" si="5"/>
        <v>0</v>
      </c>
      <c r="J121" s="175">
        <f t="shared" si="6"/>
        <v>11.68</v>
      </c>
      <c r="K121" s="180">
        <f t="shared" si="7"/>
        <v>0</v>
      </c>
      <c r="L121" s="180"/>
      <c r="M121" s="180">
        <f t="shared" si="8"/>
        <v>0</v>
      </c>
      <c r="N121" s="180">
        <v>0.73</v>
      </c>
      <c r="O121" s="180"/>
      <c r="P121" s="183"/>
      <c r="Q121" s="183"/>
      <c r="R121" s="183"/>
      <c r="S121" s="180">
        <f t="shared" si="9"/>
        <v>0</v>
      </c>
      <c r="T121" s="180"/>
      <c r="U121" s="180"/>
      <c r="V121" s="196"/>
      <c r="W121" s="53"/>
      <c r="Z121">
        <v>0</v>
      </c>
    </row>
    <row r="122" spans="1:26" ht="25.05" customHeight="1" x14ac:dyDescent="0.3">
      <c r="A122" s="181"/>
      <c r="B122" s="211">
        <v>22</v>
      </c>
      <c r="C122" s="182" t="s">
        <v>131</v>
      </c>
      <c r="D122" s="311" t="s">
        <v>132</v>
      </c>
      <c r="E122" s="311"/>
      <c r="F122" s="175" t="s">
        <v>120</v>
      </c>
      <c r="G122" s="177">
        <v>16</v>
      </c>
      <c r="H122" s="176"/>
      <c r="I122" s="176">
        <f t="shared" si="5"/>
        <v>0</v>
      </c>
      <c r="J122" s="175">
        <f t="shared" si="6"/>
        <v>489.6</v>
      </c>
      <c r="K122" s="180">
        <f t="shared" si="7"/>
        <v>0</v>
      </c>
      <c r="L122" s="180"/>
      <c r="M122" s="180">
        <f t="shared" si="8"/>
        <v>0</v>
      </c>
      <c r="N122" s="180">
        <v>30.6</v>
      </c>
      <c r="O122" s="180"/>
      <c r="P122" s="183"/>
      <c r="Q122" s="183"/>
      <c r="R122" s="183"/>
      <c r="S122" s="180">
        <f t="shared" si="9"/>
        <v>0</v>
      </c>
      <c r="T122" s="180"/>
      <c r="U122" s="180"/>
      <c r="V122" s="196"/>
      <c r="W122" s="53"/>
      <c r="Z122">
        <v>0</v>
      </c>
    </row>
    <row r="123" spans="1:26" ht="25.05" customHeight="1" x14ac:dyDescent="0.3">
      <c r="A123" s="181"/>
      <c r="B123" s="211">
        <v>23</v>
      </c>
      <c r="C123" s="182" t="s">
        <v>133</v>
      </c>
      <c r="D123" s="311" t="s">
        <v>134</v>
      </c>
      <c r="E123" s="311"/>
      <c r="F123" s="175" t="s">
        <v>87</v>
      </c>
      <c r="G123" s="177">
        <v>3</v>
      </c>
      <c r="H123" s="176"/>
      <c r="I123" s="176">
        <f t="shared" si="5"/>
        <v>0</v>
      </c>
      <c r="J123" s="175">
        <f t="shared" si="6"/>
        <v>535.5</v>
      </c>
      <c r="K123" s="180">
        <f t="shared" si="7"/>
        <v>0</v>
      </c>
      <c r="L123" s="180"/>
      <c r="M123" s="180">
        <f t="shared" si="8"/>
        <v>0</v>
      </c>
      <c r="N123" s="180">
        <v>178.5</v>
      </c>
      <c r="O123" s="180"/>
      <c r="P123" s="183"/>
      <c r="Q123" s="183"/>
      <c r="R123" s="183"/>
      <c r="S123" s="180">
        <f t="shared" si="9"/>
        <v>0</v>
      </c>
      <c r="T123" s="180"/>
      <c r="U123" s="180"/>
      <c r="V123" s="196"/>
      <c r="W123" s="53"/>
      <c r="Z123">
        <v>0</v>
      </c>
    </row>
    <row r="124" spans="1:26" ht="25.05" customHeight="1" x14ac:dyDescent="0.3">
      <c r="A124" s="181"/>
      <c r="B124" s="212">
        <v>24</v>
      </c>
      <c r="C124" s="188" t="s">
        <v>135</v>
      </c>
      <c r="D124" s="313" t="s">
        <v>136</v>
      </c>
      <c r="E124" s="313"/>
      <c r="F124" s="184" t="s">
        <v>120</v>
      </c>
      <c r="G124" s="185">
        <v>100</v>
      </c>
      <c r="H124" s="186"/>
      <c r="I124" s="186">
        <f t="shared" si="5"/>
        <v>0</v>
      </c>
      <c r="J124" s="184">
        <f t="shared" si="6"/>
        <v>2142</v>
      </c>
      <c r="K124" s="187">
        <f t="shared" si="7"/>
        <v>0</v>
      </c>
      <c r="L124" s="187"/>
      <c r="M124" s="187">
        <f t="shared" si="8"/>
        <v>0</v>
      </c>
      <c r="N124" s="187">
        <v>21.42</v>
      </c>
      <c r="O124" s="187"/>
      <c r="P124" s="189"/>
      <c r="Q124" s="189"/>
      <c r="R124" s="189"/>
      <c r="S124" s="187">
        <f t="shared" si="9"/>
        <v>0</v>
      </c>
      <c r="T124" s="187"/>
      <c r="U124" s="187"/>
      <c r="V124" s="199"/>
      <c r="W124" s="53"/>
      <c r="Z124">
        <v>0</v>
      </c>
    </row>
    <row r="125" spans="1:26" ht="25.05" customHeight="1" x14ac:dyDescent="0.3">
      <c r="A125" s="181"/>
      <c r="B125" s="211">
        <v>25</v>
      </c>
      <c r="C125" s="182" t="s">
        <v>137</v>
      </c>
      <c r="D125" s="311" t="s">
        <v>138</v>
      </c>
      <c r="E125" s="311"/>
      <c r="F125" s="175" t="s">
        <v>90</v>
      </c>
      <c r="G125" s="177">
        <v>50</v>
      </c>
      <c r="H125" s="176"/>
      <c r="I125" s="176">
        <f t="shared" si="5"/>
        <v>0</v>
      </c>
      <c r="J125" s="175">
        <f t="shared" si="6"/>
        <v>1095</v>
      </c>
      <c r="K125" s="180">
        <f t="shared" si="7"/>
        <v>0</v>
      </c>
      <c r="L125" s="180"/>
      <c r="M125" s="180">
        <f t="shared" si="8"/>
        <v>0</v>
      </c>
      <c r="N125" s="180">
        <v>21.9</v>
      </c>
      <c r="O125" s="180"/>
      <c r="P125" s="183"/>
      <c r="Q125" s="183"/>
      <c r="R125" s="183"/>
      <c r="S125" s="180">
        <f t="shared" si="9"/>
        <v>0</v>
      </c>
      <c r="T125" s="180"/>
      <c r="U125" s="180"/>
      <c r="V125" s="196"/>
      <c r="W125" s="53"/>
      <c r="Z125">
        <v>0</v>
      </c>
    </row>
    <row r="126" spans="1:26" x14ac:dyDescent="0.3">
      <c r="A126" s="10"/>
      <c r="B126" s="210"/>
      <c r="C126" s="174">
        <v>9</v>
      </c>
      <c r="D126" s="310" t="s">
        <v>62</v>
      </c>
      <c r="E126" s="310"/>
      <c r="F126" s="10"/>
      <c r="G126" s="173"/>
      <c r="H126" s="140"/>
      <c r="I126" s="142">
        <f>ROUND((SUM(I115:I125))/1,2)</f>
        <v>0</v>
      </c>
      <c r="J126" s="10"/>
      <c r="K126" s="10"/>
      <c r="L126" s="10">
        <f>ROUND((SUM(L115:L125))/1,2)</f>
        <v>0</v>
      </c>
      <c r="M126" s="10">
        <f>ROUND((SUM(M115:M125))/1,2)</f>
        <v>0</v>
      </c>
      <c r="N126" s="10"/>
      <c r="O126" s="10"/>
      <c r="P126" s="10"/>
      <c r="Q126" s="10"/>
      <c r="R126" s="10"/>
      <c r="S126" s="10">
        <f>ROUND((SUM(S115:S125))/1,2)</f>
        <v>0</v>
      </c>
      <c r="T126" s="10"/>
      <c r="U126" s="10"/>
      <c r="V126" s="197">
        <f>ROUND((SUM(V115:V125))/1,2)</f>
        <v>0</v>
      </c>
      <c r="W126" s="215"/>
      <c r="X126" s="139"/>
      <c r="Y126" s="139"/>
      <c r="Z126" s="139"/>
    </row>
    <row r="127" spans="1:26" x14ac:dyDescent="0.3">
      <c r="A127" s="1"/>
      <c r="B127" s="206"/>
      <c r="C127" s="1"/>
      <c r="D127" s="1"/>
      <c r="E127" s="1"/>
      <c r="F127" s="1"/>
      <c r="G127" s="167"/>
      <c r="H127" s="133"/>
      <c r="I127" s="13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98"/>
      <c r="W127" s="53"/>
    </row>
    <row r="128" spans="1:26" x14ac:dyDescent="0.3">
      <c r="A128" s="10"/>
      <c r="B128" s="210"/>
      <c r="C128" s="10"/>
      <c r="D128" s="309" t="s">
        <v>58</v>
      </c>
      <c r="E128" s="309"/>
      <c r="F128" s="10"/>
      <c r="G128" s="173"/>
      <c r="H128" s="140"/>
      <c r="I128" s="142">
        <f>ROUND((SUM(I90:I127))/2,2)</f>
        <v>0</v>
      </c>
      <c r="J128" s="10"/>
      <c r="K128" s="10"/>
      <c r="L128" s="140">
        <f>ROUND((SUM(L90:L127))/2,2)</f>
        <v>0</v>
      </c>
      <c r="M128" s="140">
        <f>ROUND((SUM(M90:M127))/2,2)</f>
        <v>0</v>
      </c>
      <c r="N128" s="10"/>
      <c r="O128" s="10"/>
      <c r="P128" s="190"/>
      <c r="Q128" s="10"/>
      <c r="R128" s="10"/>
      <c r="S128" s="190">
        <f>ROUND((SUM(S90:S127))/2,2)</f>
        <v>118.9</v>
      </c>
      <c r="T128" s="10"/>
      <c r="U128" s="10"/>
      <c r="V128" s="197">
        <f>ROUND((SUM(V90:V127))/2,2)</f>
        <v>0</v>
      </c>
      <c r="W128" s="53"/>
    </row>
    <row r="129" spans="1:26" x14ac:dyDescent="0.3">
      <c r="A129" s="1"/>
      <c r="B129" s="206"/>
      <c r="C129" s="1"/>
      <c r="D129" s="1"/>
      <c r="E129" s="1"/>
      <c r="F129" s="1"/>
      <c r="G129" s="167"/>
      <c r="H129" s="133"/>
      <c r="I129" s="13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98"/>
      <c r="W129" s="53"/>
    </row>
    <row r="130" spans="1:26" x14ac:dyDescent="0.3">
      <c r="A130" s="10"/>
      <c r="B130" s="210"/>
      <c r="C130" s="10"/>
      <c r="D130" s="309" t="s">
        <v>63</v>
      </c>
      <c r="E130" s="309"/>
      <c r="F130" s="10"/>
      <c r="G130" s="173"/>
      <c r="H130" s="140"/>
      <c r="I130" s="14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95"/>
      <c r="W130" s="215"/>
      <c r="X130" s="139"/>
      <c r="Y130" s="139"/>
      <c r="Z130" s="139"/>
    </row>
    <row r="131" spans="1:26" x14ac:dyDescent="0.3">
      <c r="A131" s="10"/>
      <c r="B131" s="210"/>
      <c r="C131" s="174">
        <v>762</v>
      </c>
      <c r="D131" s="310" t="s">
        <v>64</v>
      </c>
      <c r="E131" s="310"/>
      <c r="F131" s="10"/>
      <c r="G131" s="173"/>
      <c r="H131" s="140"/>
      <c r="I131" s="14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95"/>
      <c r="W131" s="215"/>
      <c r="X131" s="139"/>
      <c r="Y131" s="139"/>
      <c r="Z131" s="139"/>
    </row>
    <row r="132" spans="1:26" ht="25.05" customHeight="1" x14ac:dyDescent="0.3">
      <c r="A132" s="181"/>
      <c r="B132" s="211">
        <v>26</v>
      </c>
      <c r="C132" s="182" t="s">
        <v>139</v>
      </c>
      <c r="D132" s="311" t="s">
        <v>140</v>
      </c>
      <c r="E132" s="311"/>
      <c r="F132" s="175" t="s">
        <v>141</v>
      </c>
      <c r="G132" s="177">
        <v>200</v>
      </c>
      <c r="H132" s="176"/>
      <c r="I132" s="176">
        <f>ROUND(G132*(H132),2)</f>
        <v>0</v>
      </c>
      <c r="J132" s="175">
        <f>ROUND(G132*(N132),2)</f>
        <v>888</v>
      </c>
      <c r="K132" s="180">
        <f>ROUND(G132*(O132),2)</f>
        <v>0</v>
      </c>
      <c r="L132" s="180"/>
      <c r="M132" s="180">
        <f>ROUND(G132*(H132),2)</f>
        <v>0</v>
      </c>
      <c r="N132" s="180">
        <v>4.4400000000000004</v>
      </c>
      <c r="O132" s="180"/>
      <c r="P132" s="183"/>
      <c r="Q132" s="183"/>
      <c r="R132" s="183"/>
      <c r="S132" s="180">
        <f>ROUND(G132*(P132),3)</f>
        <v>0</v>
      </c>
      <c r="T132" s="180"/>
      <c r="U132" s="180"/>
      <c r="V132" s="196"/>
      <c r="W132" s="53"/>
      <c r="Z132">
        <v>0</v>
      </c>
    </row>
    <row r="133" spans="1:26" x14ac:dyDescent="0.3">
      <c r="A133" s="10"/>
      <c r="B133" s="210"/>
      <c r="C133" s="174">
        <v>762</v>
      </c>
      <c r="D133" s="310" t="s">
        <v>64</v>
      </c>
      <c r="E133" s="310"/>
      <c r="F133" s="10"/>
      <c r="G133" s="173"/>
      <c r="H133" s="140"/>
      <c r="I133" s="142">
        <f>ROUND((SUM(I131:I132))/1,2)</f>
        <v>0</v>
      </c>
      <c r="J133" s="10"/>
      <c r="K133" s="10"/>
      <c r="L133" s="10">
        <f>ROUND((SUM(L131:L132))/1,2)</f>
        <v>0</v>
      </c>
      <c r="M133" s="10">
        <f>ROUND((SUM(M131:M132))/1,2)</f>
        <v>0</v>
      </c>
      <c r="N133" s="10"/>
      <c r="O133" s="10"/>
      <c r="P133" s="10"/>
      <c r="Q133" s="10"/>
      <c r="R133" s="10"/>
      <c r="S133" s="10">
        <f>ROUND((SUM(S131:S132))/1,2)</f>
        <v>0</v>
      </c>
      <c r="T133" s="10"/>
      <c r="U133" s="10"/>
      <c r="V133" s="197">
        <f>ROUND((SUM(V131:V132))/1,2)</f>
        <v>0</v>
      </c>
      <c r="W133" s="215"/>
      <c r="X133" s="139"/>
      <c r="Y133" s="139"/>
      <c r="Z133" s="139"/>
    </row>
    <row r="134" spans="1:26" x14ac:dyDescent="0.3">
      <c r="A134" s="1"/>
      <c r="B134" s="206"/>
      <c r="C134" s="1"/>
      <c r="D134" s="1"/>
      <c r="E134" s="1"/>
      <c r="F134" s="1"/>
      <c r="G134" s="167"/>
      <c r="H134" s="133"/>
      <c r="I134" s="13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98"/>
      <c r="W134" s="53"/>
    </row>
    <row r="135" spans="1:26" x14ac:dyDescent="0.3">
      <c r="A135" s="10"/>
      <c r="B135" s="210"/>
      <c r="C135" s="174">
        <v>767</v>
      </c>
      <c r="D135" s="310" t="s">
        <v>65</v>
      </c>
      <c r="E135" s="310"/>
      <c r="F135" s="10"/>
      <c r="G135" s="173"/>
      <c r="H135" s="140"/>
      <c r="I135" s="14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95"/>
      <c r="W135" s="215"/>
      <c r="X135" s="139"/>
      <c r="Y135" s="139"/>
      <c r="Z135" s="139"/>
    </row>
    <row r="136" spans="1:26" ht="25.05" customHeight="1" x14ac:dyDescent="0.3">
      <c r="A136" s="181"/>
      <c r="B136" s="211">
        <v>27</v>
      </c>
      <c r="C136" s="182" t="s">
        <v>142</v>
      </c>
      <c r="D136" s="311" t="s">
        <v>143</v>
      </c>
      <c r="E136" s="311"/>
      <c r="F136" s="175" t="s">
        <v>87</v>
      </c>
      <c r="G136" s="177">
        <v>2</v>
      </c>
      <c r="H136" s="176"/>
      <c r="I136" s="176">
        <f>ROUND(G136*(H136),2)</f>
        <v>0</v>
      </c>
      <c r="J136" s="175">
        <f>ROUND(G136*(N136),2)</f>
        <v>47.06</v>
      </c>
      <c r="K136" s="180">
        <f>ROUND(G136*(O136),2)</f>
        <v>0</v>
      </c>
      <c r="L136" s="180"/>
      <c r="M136" s="180">
        <f>ROUND(G136*(H136),2)</f>
        <v>0</v>
      </c>
      <c r="N136" s="180">
        <v>23.53</v>
      </c>
      <c r="O136" s="180"/>
      <c r="P136" s="183"/>
      <c r="Q136" s="183"/>
      <c r="R136" s="183"/>
      <c r="S136" s="180">
        <f>ROUND(G136*(P136),3)</f>
        <v>0</v>
      </c>
      <c r="T136" s="180"/>
      <c r="U136" s="180"/>
      <c r="V136" s="196"/>
      <c r="W136" s="53"/>
      <c r="Z136">
        <v>0</v>
      </c>
    </row>
    <row r="137" spans="1:26" ht="25.05" customHeight="1" x14ac:dyDescent="0.3">
      <c r="A137" s="181"/>
      <c r="B137" s="211">
        <v>28</v>
      </c>
      <c r="C137" s="182" t="s">
        <v>144</v>
      </c>
      <c r="D137" s="311" t="s">
        <v>145</v>
      </c>
      <c r="E137" s="311"/>
      <c r="F137" s="175" t="s">
        <v>87</v>
      </c>
      <c r="G137" s="177">
        <v>1</v>
      </c>
      <c r="H137" s="176"/>
      <c r="I137" s="176">
        <f>ROUND(G137*(H137),2)</f>
        <v>0</v>
      </c>
      <c r="J137" s="175">
        <f>ROUND(G137*(N137),2)</f>
        <v>32.74</v>
      </c>
      <c r="K137" s="180">
        <f>ROUND(G137*(O137),2)</f>
        <v>0</v>
      </c>
      <c r="L137" s="180"/>
      <c r="M137" s="180">
        <f>ROUND(G137*(H137),2)</f>
        <v>0</v>
      </c>
      <c r="N137" s="180">
        <v>32.74</v>
      </c>
      <c r="O137" s="180"/>
      <c r="P137" s="183"/>
      <c r="Q137" s="183"/>
      <c r="R137" s="183"/>
      <c r="S137" s="180">
        <f>ROUND(G137*(P137),3)</f>
        <v>0</v>
      </c>
      <c r="T137" s="180"/>
      <c r="U137" s="180"/>
      <c r="V137" s="196"/>
      <c r="W137" s="53"/>
      <c r="Z137">
        <v>0</v>
      </c>
    </row>
    <row r="138" spans="1:26" x14ac:dyDescent="0.3">
      <c r="A138" s="10"/>
      <c r="B138" s="210"/>
      <c r="C138" s="174">
        <v>767</v>
      </c>
      <c r="D138" s="310" t="s">
        <v>65</v>
      </c>
      <c r="E138" s="310"/>
      <c r="F138" s="10"/>
      <c r="G138" s="173"/>
      <c r="H138" s="140"/>
      <c r="I138" s="142">
        <f>ROUND((SUM(I135:I137))/1,2)</f>
        <v>0</v>
      </c>
      <c r="J138" s="10"/>
      <c r="K138" s="10"/>
      <c r="L138" s="10">
        <f>ROUND((SUM(L135:L137))/1,2)</f>
        <v>0</v>
      </c>
      <c r="M138" s="10">
        <f>ROUND((SUM(M135:M137))/1,2)</f>
        <v>0</v>
      </c>
      <c r="N138" s="10"/>
      <c r="O138" s="10"/>
      <c r="P138" s="10"/>
      <c r="Q138" s="10"/>
      <c r="R138" s="10"/>
      <c r="S138" s="10">
        <f>ROUND((SUM(S135:S137))/1,2)</f>
        <v>0</v>
      </c>
      <c r="T138" s="10"/>
      <c r="U138" s="10"/>
      <c r="V138" s="197">
        <f>ROUND((SUM(V135:V137))/1,2)</f>
        <v>0</v>
      </c>
      <c r="W138" s="215"/>
      <c r="X138" s="139"/>
      <c r="Y138" s="139"/>
      <c r="Z138" s="139"/>
    </row>
    <row r="139" spans="1:26" x14ac:dyDescent="0.3">
      <c r="A139" s="1"/>
      <c r="B139" s="206"/>
      <c r="C139" s="1"/>
      <c r="D139" s="1"/>
      <c r="E139" s="1"/>
      <c r="F139" s="1"/>
      <c r="G139" s="167"/>
      <c r="H139" s="133"/>
      <c r="I139" s="1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98"/>
      <c r="W139" s="53"/>
    </row>
    <row r="140" spans="1:26" x14ac:dyDescent="0.3">
      <c r="A140" s="10"/>
      <c r="B140" s="210"/>
      <c r="C140" s="10"/>
      <c r="D140" s="309" t="s">
        <v>63</v>
      </c>
      <c r="E140" s="309"/>
      <c r="F140" s="10"/>
      <c r="G140" s="173"/>
      <c r="H140" s="140"/>
      <c r="I140" s="142">
        <f>ROUND((SUM(I130:I139))/2,2)</f>
        <v>0</v>
      </c>
      <c r="J140" s="10"/>
      <c r="K140" s="10"/>
      <c r="L140" s="140">
        <f>ROUND((SUM(L130:L139))/2,2)</f>
        <v>0</v>
      </c>
      <c r="M140" s="140">
        <f>ROUND((SUM(M130:M139))/2,2)</f>
        <v>0</v>
      </c>
      <c r="N140" s="10"/>
      <c r="O140" s="10"/>
      <c r="P140" s="190"/>
      <c r="Q140" s="10"/>
      <c r="R140" s="10"/>
      <c r="S140" s="190">
        <f>ROUND((SUM(S130:S139))/2,2)</f>
        <v>0</v>
      </c>
      <c r="T140" s="10"/>
      <c r="U140" s="10"/>
      <c r="V140" s="197">
        <f>ROUND((SUM(V130:V139))/2,2)</f>
        <v>0</v>
      </c>
      <c r="W140" s="53"/>
    </row>
    <row r="141" spans="1:26" x14ac:dyDescent="0.3">
      <c r="A141" s="1"/>
      <c r="B141" s="206"/>
      <c r="C141" s="1"/>
      <c r="D141" s="1"/>
      <c r="E141" s="1"/>
      <c r="F141" s="1"/>
      <c r="G141" s="167"/>
      <c r="H141" s="133"/>
      <c r="I141" s="13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98"/>
      <c r="W141" s="53"/>
    </row>
    <row r="142" spans="1:26" x14ac:dyDescent="0.3">
      <c r="A142" s="10"/>
      <c r="B142" s="210"/>
      <c r="C142" s="10"/>
      <c r="D142" s="309" t="s">
        <v>66</v>
      </c>
      <c r="E142" s="309"/>
      <c r="F142" s="10"/>
      <c r="G142" s="173"/>
      <c r="H142" s="140"/>
      <c r="I142" s="14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95"/>
      <c r="W142" s="215"/>
      <c r="X142" s="139"/>
      <c r="Y142" s="139"/>
      <c r="Z142" s="139"/>
    </row>
    <row r="143" spans="1:26" x14ac:dyDescent="0.3">
      <c r="A143" s="10"/>
      <c r="B143" s="210"/>
      <c r="C143" s="174">
        <v>946</v>
      </c>
      <c r="D143" s="310" t="s">
        <v>67</v>
      </c>
      <c r="E143" s="310"/>
      <c r="F143" s="10"/>
      <c r="G143" s="173"/>
      <c r="H143" s="140"/>
      <c r="I143" s="14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95"/>
      <c r="W143" s="215"/>
      <c r="X143" s="139"/>
      <c r="Y143" s="139"/>
      <c r="Z143" s="139"/>
    </row>
    <row r="144" spans="1:26" ht="25.05" customHeight="1" x14ac:dyDescent="0.3">
      <c r="A144" s="181"/>
      <c r="B144" s="211">
        <v>29</v>
      </c>
      <c r="C144" s="182" t="s">
        <v>146</v>
      </c>
      <c r="D144" s="311" t="s">
        <v>147</v>
      </c>
      <c r="E144" s="311"/>
      <c r="F144" s="175" t="s">
        <v>87</v>
      </c>
      <c r="G144" s="177">
        <v>100</v>
      </c>
      <c r="H144" s="176"/>
      <c r="I144" s="176">
        <f>ROUND(G144*(H144),2)</f>
        <v>0</v>
      </c>
      <c r="J144" s="175">
        <f>ROUND(G144*(N144),2)</f>
        <v>2041</v>
      </c>
      <c r="K144" s="180">
        <f>ROUND(G144*(O144),2)</f>
        <v>0</v>
      </c>
      <c r="L144" s="180"/>
      <c r="M144" s="180">
        <f>ROUND(G144*(H144),2)</f>
        <v>0</v>
      </c>
      <c r="N144" s="180">
        <v>20.41</v>
      </c>
      <c r="O144" s="180"/>
      <c r="P144" s="183"/>
      <c r="Q144" s="183"/>
      <c r="R144" s="183"/>
      <c r="S144" s="180">
        <f>ROUND(G144*(P144),3)</f>
        <v>0</v>
      </c>
      <c r="T144" s="180"/>
      <c r="U144" s="180"/>
      <c r="V144" s="196"/>
      <c r="W144" s="53"/>
      <c r="Z144">
        <v>0</v>
      </c>
    </row>
    <row r="145" spans="1:26" ht="25.05" customHeight="1" x14ac:dyDescent="0.3">
      <c r="A145" s="181"/>
      <c r="B145" s="211">
        <v>30</v>
      </c>
      <c r="C145" s="182" t="s">
        <v>148</v>
      </c>
      <c r="D145" s="311" t="s">
        <v>149</v>
      </c>
      <c r="E145" s="311"/>
      <c r="F145" s="175" t="s">
        <v>113</v>
      </c>
      <c r="G145" s="177">
        <v>500</v>
      </c>
      <c r="H145" s="176"/>
      <c r="I145" s="176">
        <f>ROUND(G145*(H145),2)</f>
        <v>0</v>
      </c>
      <c r="J145" s="175">
        <f>ROUND(G145*(N145),2)</f>
        <v>1230</v>
      </c>
      <c r="K145" s="180">
        <f>ROUND(G145*(O145),2)</f>
        <v>0</v>
      </c>
      <c r="L145" s="180"/>
      <c r="M145" s="180">
        <f>ROUND(G145*(H145),2)</f>
        <v>0</v>
      </c>
      <c r="N145" s="180">
        <v>2.46</v>
      </c>
      <c r="O145" s="180"/>
      <c r="P145" s="183"/>
      <c r="Q145" s="183"/>
      <c r="R145" s="183"/>
      <c r="S145" s="180">
        <f>ROUND(G145*(P145),3)</f>
        <v>0</v>
      </c>
      <c r="T145" s="180"/>
      <c r="U145" s="180"/>
      <c r="V145" s="196"/>
      <c r="W145" s="53"/>
      <c r="Z145">
        <v>0</v>
      </c>
    </row>
    <row r="146" spans="1:26" x14ac:dyDescent="0.3">
      <c r="A146" s="10"/>
      <c r="B146" s="210"/>
      <c r="C146" s="174">
        <v>946</v>
      </c>
      <c r="D146" s="310" t="s">
        <v>67</v>
      </c>
      <c r="E146" s="310"/>
      <c r="F146" s="10"/>
      <c r="G146" s="173"/>
      <c r="H146" s="140"/>
      <c r="I146" s="142">
        <f>ROUND((SUM(I143:I145))/1,2)</f>
        <v>0</v>
      </c>
      <c r="J146" s="10"/>
      <c r="K146" s="10"/>
      <c r="L146" s="10">
        <f>ROUND((SUM(L143:L145))/1,2)</f>
        <v>0</v>
      </c>
      <c r="M146" s="10">
        <f>ROUND((SUM(M143:M145))/1,2)</f>
        <v>0</v>
      </c>
      <c r="N146" s="10"/>
      <c r="O146" s="10"/>
      <c r="P146" s="10"/>
      <c r="Q146" s="10"/>
      <c r="R146" s="10"/>
      <c r="S146" s="10">
        <f>ROUND((SUM(S143:S145))/1,2)</f>
        <v>0</v>
      </c>
      <c r="T146" s="10"/>
      <c r="U146" s="10"/>
      <c r="V146" s="197">
        <f>ROUND((SUM(V143:V145))/1,2)</f>
        <v>0</v>
      </c>
      <c r="W146" s="215"/>
      <c r="X146" s="139"/>
      <c r="Y146" s="139"/>
      <c r="Z146" s="139"/>
    </row>
    <row r="147" spans="1:26" x14ac:dyDescent="0.3">
      <c r="A147" s="1"/>
      <c r="B147" s="206"/>
      <c r="C147" s="1"/>
      <c r="D147" s="1"/>
      <c r="E147" s="1"/>
      <c r="F147" s="1"/>
      <c r="G147" s="167"/>
      <c r="H147" s="133"/>
      <c r="I147" s="13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98"/>
      <c r="W147" s="53"/>
    </row>
    <row r="148" spans="1:26" x14ac:dyDescent="0.3">
      <c r="A148" s="10"/>
      <c r="B148" s="210"/>
      <c r="C148" s="10"/>
      <c r="D148" s="309" t="s">
        <v>66</v>
      </c>
      <c r="E148" s="309"/>
      <c r="F148" s="10"/>
      <c r="G148" s="173"/>
      <c r="H148" s="140"/>
      <c r="I148" s="142">
        <f>ROUND((SUM(I142:I147))/2,2)</f>
        <v>0</v>
      </c>
      <c r="J148" s="10"/>
      <c r="K148" s="10"/>
      <c r="L148" s="140">
        <f>ROUND((SUM(L142:L147))/2,2)</f>
        <v>0</v>
      </c>
      <c r="M148" s="140">
        <f>ROUND((SUM(M142:M147))/2,2)</f>
        <v>0</v>
      </c>
      <c r="N148" s="10"/>
      <c r="O148" s="10"/>
      <c r="P148" s="190"/>
      <c r="Q148" s="10"/>
      <c r="R148" s="10"/>
      <c r="S148" s="190">
        <f>ROUND((SUM(S142:S147))/2,2)</f>
        <v>0</v>
      </c>
      <c r="T148" s="10"/>
      <c r="U148" s="10"/>
      <c r="V148" s="197">
        <f>ROUND((SUM(V142:V147))/2,2)</f>
        <v>0</v>
      </c>
      <c r="W148" s="53"/>
    </row>
    <row r="149" spans="1:26" x14ac:dyDescent="0.3">
      <c r="A149" s="1"/>
      <c r="B149" s="206"/>
      <c r="C149" s="1"/>
      <c r="D149" s="1"/>
      <c r="E149" s="1"/>
      <c r="F149" s="1"/>
      <c r="G149" s="167"/>
      <c r="H149" s="133"/>
      <c r="I149" s="13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98"/>
      <c r="W149" s="53"/>
    </row>
    <row r="150" spans="1:26" x14ac:dyDescent="0.3">
      <c r="A150" s="10"/>
      <c r="B150" s="210"/>
      <c r="C150" s="10"/>
      <c r="D150" s="309" t="s">
        <v>40</v>
      </c>
      <c r="E150" s="309"/>
      <c r="F150" s="10"/>
      <c r="G150" s="173"/>
      <c r="H150" s="140"/>
      <c r="I150" s="14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95"/>
      <c r="W150" s="215"/>
      <c r="X150" s="139"/>
      <c r="Y150" s="139"/>
      <c r="Z150" s="139"/>
    </row>
    <row r="151" spans="1:26" x14ac:dyDescent="0.3">
      <c r="A151" s="10"/>
      <c r="B151" s="210"/>
      <c r="C151" s="174" t="s">
        <v>150</v>
      </c>
      <c r="D151" s="310" t="s">
        <v>68</v>
      </c>
      <c r="E151" s="310"/>
      <c r="F151" s="10"/>
      <c r="G151" s="173"/>
      <c r="H151" s="140"/>
      <c r="I151" s="14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95"/>
      <c r="W151" s="215"/>
      <c r="X151" s="139"/>
      <c r="Y151" s="139"/>
      <c r="Z151" s="139"/>
    </row>
    <row r="152" spans="1:26" ht="25.05" customHeight="1" x14ac:dyDescent="0.3">
      <c r="A152" s="181"/>
      <c r="B152" s="211">
        <v>31</v>
      </c>
      <c r="C152" s="182" t="s">
        <v>151</v>
      </c>
      <c r="D152" s="311" t="s">
        <v>152</v>
      </c>
      <c r="E152" s="311"/>
      <c r="F152" s="175" t="s">
        <v>153</v>
      </c>
      <c r="G152" s="177">
        <v>1</v>
      </c>
      <c r="H152" s="176"/>
      <c r="I152" s="176">
        <f>ROUND(G152*(H152),2)</f>
        <v>0</v>
      </c>
      <c r="J152" s="175">
        <f>ROUND(G152*(N152),2)</f>
        <v>632.4</v>
      </c>
      <c r="K152" s="180">
        <f>ROUND(G152*(O152),2)</f>
        <v>0</v>
      </c>
      <c r="L152" s="180"/>
      <c r="M152" s="180">
        <f>ROUND(G152*(H152),2)</f>
        <v>0</v>
      </c>
      <c r="N152" s="180">
        <v>632.4</v>
      </c>
      <c r="O152" s="180"/>
      <c r="P152" s="183"/>
      <c r="Q152" s="183"/>
      <c r="R152" s="183"/>
      <c r="S152" s="180">
        <f>ROUND(G152*(P152),3)</f>
        <v>0</v>
      </c>
      <c r="T152" s="180"/>
      <c r="U152" s="180"/>
      <c r="V152" s="196"/>
      <c r="W152" s="53"/>
      <c r="Z152">
        <v>0</v>
      </c>
    </row>
    <row r="153" spans="1:26" x14ac:dyDescent="0.3">
      <c r="A153" s="10"/>
      <c r="B153" s="210"/>
      <c r="C153" s="174" t="s">
        <v>40</v>
      </c>
      <c r="D153" s="310" t="s">
        <v>68</v>
      </c>
      <c r="E153" s="310"/>
      <c r="F153" s="10"/>
      <c r="G153" s="10"/>
      <c r="H153" s="140"/>
      <c r="I153" s="142">
        <f>ROUND((SUM(I151:I152))/1,2)</f>
        <v>0</v>
      </c>
      <c r="J153" s="10"/>
      <c r="K153" s="10"/>
      <c r="L153" s="10">
        <f>ROUND((SUM(L151:L152))/1,2)</f>
        <v>0</v>
      </c>
      <c r="M153" s="10">
        <f>ROUND((SUM(M151:M152))/1,2)</f>
        <v>0</v>
      </c>
      <c r="N153" s="10"/>
      <c r="O153" s="10"/>
      <c r="P153" s="190"/>
      <c r="Q153" s="1"/>
      <c r="R153" s="1"/>
      <c r="S153" s="190">
        <f>ROUND((SUM(S151:S152))/1,2)</f>
        <v>0</v>
      </c>
      <c r="T153" s="2"/>
      <c r="U153" s="2"/>
      <c r="V153" s="197">
        <f>ROUND((SUM(V151:V152))/1,2)</f>
        <v>0</v>
      </c>
      <c r="W153" s="53"/>
    </row>
    <row r="154" spans="1:26" x14ac:dyDescent="0.3">
      <c r="A154" s="1"/>
      <c r="B154" s="206"/>
      <c r="C154" s="1"/>
      <c r="D154" s="1"/>
      <c r="E154" s="1"/>
      <c r="F154" s="1"/>
      <c r="G154" s="1"/>
      <c r="H154" s="133"/>
      <c r="I154" s="13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98"/>
      <c r="W154" s="53"/>
    </row>
    <row r="155" spans="1:26" x14ac:dyDescent="0.3">
      <c r="A155" s="10"/>
      <c r="B155" s="210"/>
      <c r="C155" s="10"/>
      <c r="D155" s="309" t="s">
        <v>40</v>
      </c>
      <c r="E155" s="309"/>
      <c r="F155" s="10"/>
      <c r="G155" s="10"/>
      <c r="H155" s="140"/>
      <c r="I155" s="142">
        <f>ROUND((SUM(I150:I154))/2,2)</f>
        <v>0</v>
      </c>
      <c r="J155" s="10"/>
      <c r="K155" s="10"/>
      <c r="L155" s="10">
        <f>ROUND((SUM(L150:L154))/2,2)</f>
        <v>0</v>
      </c>
      <c r="M155" s="10">
        <f>ROUND((SUM(M150:M154))/2,2)</f>
        <v>0</v>
      </c>
      <c r="N155" s="10"/>
      <c r="O155" s="10"/>
      <c r="P155" s="190"/>
      <c r="Q155" s="1"/>
      <c r="R155" s="1"/>
      <c r="S155" s="190">
        <f>ROUND((SUM(S150:S154))/2,2)</f>
        <v>0</v>
      </c>
      <c r="T155" s="1"/>
      <c r="U155" s="1"/>
      <c r="V155" s="197">
        <f>ROUND((SUM(V150:V154))/2,2)</f>
        <v>0</v>
      </c>
      <c r="W155" s="53"/>
    </row>
    <row r="156" spans="1:26" x14ac:dyDescent="0.3">
      <c r="A156" s="1"/>
      <c r="B156" s="213"/>
      <c r="C156" s="191"/>
      <c r="D156" s="312" t="s">
        <v>69</v>
      </c>
      <c r="E156" s="312"/>
      <c r="F156" s="191"/>
      <c r="G156" s="191"/>
      <c r="H156" s="192"/>
      <c r="I156" s="192">
        <f>ROUND((SUM(I90:I155))/3,2)</f>
        <v>0</v>
      </c>
      <c r="J156" s="191"/>
      <c r="K156" s="191">
        <f>ROUND((SUM(K90:K155))/3,2)</f>
        <v>0</v>
      </c>
      <c r="L156" s="191">
        <f>ROUND((SUM(L90:L155))/3,2)</f>
        <v>0</v>
      </c>
      <c r="M156" s="191">
        <f>ROUND((SUM(M90:M155))/3,2)</f>
        <v>0</v>
      </c>
      <c r="N156" s="191"/>
      <c r="O156" s="191"/>
      <c r="P156" s="193"/>
      <c r="Q156" s="191"/>
      <c r="R156" s="191"/>
      <c r="S156" s="193">
        <f>ROUND((SUM(S90:S155))/3,2)</f>
        <v>118.9</v>
      </c>
      <c r="T156" s="191"/>
      <c r="U156" s="191"/>
      <c r="V156" s="200">
        <f>ROUND((SUM(V90:V155))/3,2)</f>
        <v>0</v>
      </c>
      <c r="W156" s="53"/>
      <c r="Z156">
        <f>(SUM(Z90:Z155))</f>
        <v>0</v>
      </c>
    </row>
  </sheetData>
  <mergeCells count="113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62:D62"/>
    <mergeCell ref="B63:D63"/>
    <mergeCell ref="B64:D64"/>
    <mergeCell ref="B65:D65"/>
    <mergeCell ref="B67:D67"/>
    <mergeCell ref="B68:D68"/>
    <mergeCell ref="B55:D55"/>
    <mergeCell ref="B56:D56"/>
    <mergeCell ref="B57:D57"/>
    <mergeCell ref="B58:D58"/>
    <mergeCell ref="B59:D59"/>
    <mergeCell ref="B60:D60"/>
    <mergeCell ref="I81:P81"/>
    <mergeCell ref="D90:E90"/>
    <mergeCell ref="D91:E91"/>
    <mergeCell ref="B69:D69"/>
    <mergeCell ref="B71:D71"/>
    <mergeCell ref="B72:D72"/>
    <mergeCell ref="B73:D73"/>
    <mergeCell ref="B75:D75"/>
    <mergeCell ref="B79:V79"/>
    <mergeCell ref="D92:E92"/>
    <mergeCell ref="D93:E93"/>
    <mergeCell ref="D94:E94"/>
    <mergeCell ref="D95:E95"/>
    <mergeCell ref="D97:E97"/>
    <mergeCell ref="D98:E98"/>
    <mergeCell ref="B81:E81"/>
    <mergeCell ref="B82:E82"/>
    <mergeCell ref="B83:E83"/>
    <mergeCell ref="D106:E106"/>
    <mergeCell ref="D107:E107"/>
    <mergeCell ref="D108:E108"/>
    <mergeCell ref="D109:E109"/>
    <mergeCell ref="D110:E110"/>
    <mergeCell ref="D111:E111"/>
    <mergeCell ref="D99:E99"/>
    <mergeCell ref="D101:E101"/>
    <mergeCell ref="D102:E102"/>
    <mergeCell ref="D103:E103"/>
    <mergeCell ref="D104:E104"/>
    <mergeCell ref="D105:E105"/>
    <mergeCell ref="D119:E119"/>
    <mergeCell ref="D120:E120"/>
    <mergeCell ref="D121:E121"/>
    <mergeCell ref="D122:E122"/>
    <mergeCell ref="D123:E123"/>
    <mergeCell ref="D124:E124"/>
    <mergeCell ref="D112:E112"/>
    <mergeCell ref="D113:E113"/>
    <mergeCell ref="D115:E115"/>
    <mergeCell ref="D116:E116"/>
    <mergeCell ref="D117:E117"/>
    <mergeCell ref="D118:E118"/>
    <mergeCell ref="D133:E133"/>
    <mergeCell ref="D135:E135"/>
    <mergeCell ref="D136:E136"/>
    <mergeCell ref="D137:E137"/>
    <mergeCell ref="D138:E138"/>
    <mergeCell ref="D140:E140"/>
    <mergeCell ref="D125:E125"/>
    <mergeCell ref="D126:E126"/>
    <mergeCell ref="D128:E128"/>
    <mergeCell ref="D130:E130"/>
    <mergeCell ref="D131:E131"/>
    <mergeCell ref="D132:E132"/>
    <mergeCell ref="D150:E150"/>
    <mergeCell ref="D151:E151"/>
    <mergeCell ref="D152:E152"/>
    <mergeCell ref="D153:E153"/>
    <mergeCell ref="D155:E155"/>
    <mergeCell ref="D156:E156"/>
    <mergeCell ref="D142:E142"/>
    <mergeCell ref="D143:E143"/>
    <mergeCell ref="D144:E144"/>
    <mergeCell ref="D145:E145"/>
    <mergeCell ref="D146:E146"/>
    <mergeCell ref="D148:E148"/>
  </mergeCells>
  <hyperlinks>
    <hyperlink ref="B1:C1" location="A2:A2" tooltip="Klikni na prechod ku Kryciemu listu..." display="Krycí list rozpočtu" xr:uid="{2F1E6AD7-96BB-4338-ABC4-4105A0DB73B8}"/>
    <hyperlink ref="E1:F1" location="A54:A54" tooltip="Klikni na prechod ku rekapitulácii..." display="Rekapitulácia rozpočtu" xr:uid="{D64A5957-338A-49CC-9A10-54D9C733450E}"/>
    <hyperlink ref="H1:I1" location="B89:B89" tooltip="Klikni na prechod ku Rozpočet..." display="Rozpočet" xr:uid="{0BBC45BE-2AC7-4991-9307-1610D03F592C}"/>
  </hyperlinks>
  <printOptions horizontalCentered="1" gridLines="1"/>
  <pageMargins left="1.1111111111111112E-2" right="1.1111111111111112E-2" top="0.75" bottom="0.75" header="0.3" footer="0.3"/>
  <pageSetup paperSize="9" scale="75" orientation="portrait" verticalDpi="0" r:id="rId1"/>
  <headerFooter>
    <oddHeader>&amp;C&amp;B&amp; Rozpočet Oplotenie školy / Vlastný</oddHeader>
    <oddFooter>&amp;RStrana &amp;P z &amp;N    &amp;L&amp;7Spracované systémom Systematic® Kalkulus, tel.: 051 77 10 585</oddFooter>
  </headerFooter>
  <rowBreaks count="2" manualBreakCount="2">
    <brk id="40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15219</vt:lpstr>
      <vt:lpstr>'SO 15219'!Oblasť_tlače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2021-02-21T20:37:58Z</dcterms:created>
  <dcterms:modified xsi:type="dcterms:W3CDTF">2021-02-21T20:40:30Z</dcterms:modified>
</cp:coreProperties>
</file>